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BUNSOUDO104\Desktop\"/>
    </mc:Choice>
  </mc:AlternateContent>
  <bookViews>
    <workbookView xWindow="0" yWindow="0" windowWidth="19200" windowHeight="11070" tabRatio="930"/>
  </bookViews>
  <sheets>
    <sheet name="計画表入力方法" sheetId="8" r:id="rId1"/>
    <sheet name="科目設定の考え方" sheetId="7" r:id="rId2"/>
    <sheet name="【検証用】一時金・償却・家賃　簡易シミュレーション" sheetId="9" r:id="rId3"/>
    <sheet name="【検証用】人件費　簡易シミュレーション" sheetId="10" r:id="rId4"/>
    <sheet name="【検証用】介護保険加算・介護保険料　シミュレーション" sheetId="11" r:id="rId5"/>
    <sheet name="【簡易計算】減価償却額推移" sheetId="14" r:id="rId6"/>
    <sheet name="【計算シート】" sheetId="12" r:id="rId7"/>
    <sheet name="【単位テーブル・2021】" sheetId="13" r:id="rId8"/>
    <sheet name="長期資金収支計画" sheetId="2" r:id="rId9"/>
    <sheet name="長期損益計画" sheetId="1" r:id="rId10"/>
  </sheets>
  <externalReferences>
    <externalReference r:id="rId11"/>
    <externalReference r:id="rId12"/>
    <externalReference r:id="rId13"/>
  </externalReferences>
  <definedNames>
    <definedName name="CSVFileName">#REF!</definedName>
    <definedName name="CSVFilePath">#REF!</definedName>
    <definedName name="CSVFullPath">#REF!</definedName>
    <definedName name="CSVSheetName">#REF!</definedName>
    <definedName name="_xlnm.Print_Area" localSheetId="5">【簡易計算】減価償却額推移!$A$1:$I$50</definedName>
    <definedName name="_xlnm.Print_Area" localSheetId="6">【計算シート】!$A$1:$BB$27</definedName>
    <definedName name="_xlnm.Print_Area" localSheetId="2">'【検証用】一時金・償却・家賃　簡易シミュレーション'!$A$1:$W$40</definedName>
    <definedName name="_xlnm.Print_Area" localSheetId="4">'【検証用】介護保険加算・介護保険料　シミュレーション'!$A$1:$I$52</definedName>
    <definedName name="_xlnm.Print_Area" localSheetId="3">'【検証用】人件費　簡易シミュレーション'!$B$1:$M$76</definedName>
    <definedName name="_xlnm.Print_Area" localSheetId="7">【単位テーブル・2021】!$A$1:$AX$30</definedName>
    <definedName name="_xlnm.Print_Area" localSheetId="1">科目設定の考え方!$A$1:$F$140</definedName>
    <definedName name="_xlnm.Print_Area" localSheetId="0">計画表入力方法!$A$1:$W$53</definedName>
    <definedName name="_xlnm.Print_Area" localSheetId="8">長期資金収支計画!$A$1:$I$73</definedName>
    <definedName name="_xlnm.Print_Area" localSheetId="9">長期損益計画!$A$1:$I$77</definedName>
    <definedName name="XLSFullPath">#REF!</definedName>
    <definedName name="フラグ">[1]リスト値!$A$19:$A$20</definedName>
    <definedName name="検討主体">[2]LIST!$F$3:$F$24</definedName>
    <definedName name="梱包形態">[3]商品マスタ!$G$6:$G$206</definedName>
    <definedName name="仕入価格">[3]商品マスタ!$P$6:$P$206</definedName>
    <definedName name="主管">[2]LIST!$B$3:$B$4</definedName>
    <definedName name="商品コードNO">[3]商品マスタ!$C$6:$C$206</definedName>
    <definedName name="商品名">[3]商品マスタ!$D$6:$D$206</definedName>
    <definedName name="上代価格">[3]商品マスタ!$M$6:$M$206</definedName>
    <definedName name="数量">[3]商品マスタ!$H$6:$H$206</definedName>
    <definedName name="単位">[3]商品マスタ!$I$6:$I$206</definedName>
    <definedName name="通常掛率">[3]商品マスタ!$O$6:$O$206</definedName>
    <definedName name="通常仕切">[3]商品マスタ!$N$6:$N$206</definedName>
    <definedName name="問題点分類">[2]LIST!$D$3:$D$24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P1" i="14" l="1"/>
  <c r="BQ200" i="14"/>
  <c r="BP200" i="14"/>
  <c r="BQ199" i="14"/>
  <c r="BP199" i="14"/>
  <c r="BQ198" i="14"/>
  <c r="BP198" i="14"/>
  <c r="BQ197" i="14"/>
  <c r="BP197" i="14"/>
  <c r="BQ196" i="14"/>
  <c r="BP196" i="14"/>
  <c r="BQ195" i="14"/>
  <c r="BP195" i="14"/>
  <c r="BQ194" i="14"/>
  <c r="BP194" i="14"/>
  <c r="BQ193" i="14"/>
  <c r="BP193" i="14"/>
  <c r="BQ192" i="14"/>
  <c r="BP192" i="14"/>
  <c r="BQ191" i="14"/>
  <c r="BP191" i="14"/>
  <c r="BQ190" i="14"/>
  <c r="BP190" i="14"/>
  <c r="BQ189" i="14"/>
  <c r="BP189" i="14"/>
  <c r="BQ188" i="14"/>
  <c r="BP188" i="14"/>
  <c r="BQ187" i="14"/>
  <c r="BP187" i="14"/>
  <c r="BQ186" i="14"/>
  <c r="BP186" i="14"/>
  <c r="BQ185" i="14"/>
  <c r="BP185" i="14"/>
  <c r="BQ184" i="14"/>
  <c r="BP184" i="14"/>
  <c r="BQ183" i="14"/>
  <c r="BP183" i="14"/>
  <c r="BQ182" i="14"/>
  <c r="BP182" i="14"/>
  <c r="BQ181" i="14"/>
  <c r="BP181" i="14"/>
  <c r="BQ180" i="14"/>
  <c r="BP180" i="14"/>
  <c r="BQ179" i="14"/>
  <c r="BP179" i="14"/>
  <c r="BQ178" i="14"/>
  <c r="BP178" i="14"/>
  <c r="BQ177" i="14"/>
  <c r="BP177" i="14"/>
  <c r="BQ176" i="14"/>
  <c r="BP176" i="14"/>
  <c r="BQ175" i="14"/>
  <c r="BP175" i="14"/>
  <c r="BQ174" i="14"/>
  <c r="BP174" i="14"/>
  <c r="BQ173" i="14"/>
  <c r="BP173" i="14"/>
  <c r="BQ172" i="14"/>
  <c r="BP172" i="14"/>
  <c r="BQ171" i="14"/>
  <c r="BP171" i="14"/>
  <c r="BQ170" i="14"/>
  <c r="BP170" i="14"/>
  <c r="BQ169" i="14"/>
  <c r="BP169" i="14"/>
  <c r="BQ168" i="14"/>
  <c r="BP168" i="14"/>
  <c r="BQ167" i="14"/>
  <c r="BP167" i="14"/>
  <c r="BQ166" i="14"/>
  <c r="BP166" i="14"/>
  <c r="BQ165" i="14"/>
  <c r="BP165" i="14"/>
  <c r="BQ164" i="14"/>
  <c r="BP164" i="14"/>
  <c r="BQ163" i="14"/>
  <c r="BP163" i="14"/>
  <c r="BQ162" i="14"/>
  <c r="BP162" i="14"/>
  <c r="BQ161" i="14"/>
  <c r="BP161" i="14"/>
  <c r="BQ160" i="14"/>
  <c r="BP160" i="14"/>
  <c r="BQ159" i="14"/>
  <c r="BP159" i="14"/>
  <c r="BQ158" i="14"/>
  <c r="BP158" i="14"/>
  <c r="BQ157" i="14"/>
  <c r="BP157" i="14"/>
  <c r="BQ156" i="14"/>
  <c r="BP156" i="14"/>
  <c r="BQ155" i="14"/>
  <c r="BP155" i="14"/>
  <c r="BQ154" i="14"/>
  <c r="BP154" i="14"/>
  <c r="BQ153" i="14"/>
  <c r="BP153" i="14"/>
  <c r="BQ152" i="14"/>
  <c r="BP152" i="14"/>
  <c r="BQ151" i="14"/>
  <c r="BP151" i="14"/>
  <c r="BQ150" i="14"/>
  <c r="BP150" i="14"/>
  <c r="BQ149" i="14"/>
  <c r="BP149" i="14"/>
  <c r="BQ148" i="14"/>
  <c r="BP148" i="14"/>
  <c r="BQ147" i="14"/>
  <c r="BP147" i="14"/>
  <c r="BQ146" i="14"/>
  <c r="BP146" i="14"/>
  <c r="BQ145" i="14"/>
  <c r="BP145" i="14"/>
  <c r="BQ144" i="14"/>
  <c r="BP144" i="14"/>
  <c r="BQ143" i="14"/>
  <c r="BP143" i="14"/>
  <c r="BQ142" i="14"/>
  <c r="BP142" i="14"/>
  <c r="BQ141" i="14"/>
  <c r="BP141" i="14"/>
  <c r="BQ140" i="14"/>
  <c r="BP140" i="14"/>
  <c r="BQ139" i="14"/>
  <c r="BP139" i="14"/>
  <c r="BQ138" i="14"/>
  <c r="BP138" i="14"/>
  <c r="BQ137" i="14"/>
  <c r="BP137" i="14"/>
  <c r="BQ136" i="14"/>
  <c r="BP136" i="14"/>
  <c r="BQ135" i="14"/>
  <c r="BP135" i="14"/>
  <c r="BQ134" i="14"/>
  <c r="BP134" i="14"/>
  <c r="BQ133" i="14"/>
  <c r="BP133" i="14"/>
  <c r="BQ132" i="14"/>
  <c r="BP132" i="14"/>
  <c r="BQ131" i="14"/>
  <c r="BP131" i="14"/>
  <c r="BQ130" i="14"/>
  <c r="BP130" i="14"/>
  <c r="BQ129" i="14"/>
  <c r="BP129" i="14"/>
  <c r="BQ128" i="14"/>
  <c r="BP128" i="14"/>
  <c r="BQ127" i="14"/>
  <c r="BP127" i="14"/>
  <c r="BQ126" i="14"/>
  <c r="BP126" i="14"/>
  <c r="BQ125" i="14"/>
  <c r="BP125" i="14"/>
  <c r="BQ124" i="14"/>
  <c r="BP124" i="14"/>
  <c r="BQ123" i="14"/>
  <c r="BP123" i="14"/>
  <c r="BQ122" i="14"/>
  <c r="BP122" i="14"/>
  <c r="BQ121" i="14"/>
  <c r="BP121" i="14"/>
  <c r="BQ120" i="14"/>
  <c r="BP120" i="14"/>
  <c r="BQ119" i="14"/>
  <c r="BP119" i="14"/>
  <c r="BQ118" i="14"/>
  <c r="BP118" i="14"/>
  <c r="BQ117" i="14"/>
  <c r="BP117" i="14"/>
  <c r="BQ116" i="14"/>
  <c r="BP116" i="14"/>
  <c r="BQ115" i="14"/>
  <c r="BP115" i="14"/>
  <c r="BQ114" i="14"/>
  <c r="BP114" i="14"/>
  <c r="BQ113" i="14"/>
  <c r="BP113" i="14"/>
  <c r="BQ112" i="14"/>
  <c r="BP112" i="14"/>
  <c r="BQ111" i="14"/>
  <c r="BP111" i="14"/>
  <c r="BQ110" i="14"/>
  <c r="BP110" i="14"/>
  <c r="BQ109" i="14"/>
  <c r="BP109" i="14"/>
  <c r="BQ108" i="14"/>
  <c r="BP108" i="14"/>
  <c r="BQ107" i="14"/>
  <c r="BP107" i="14"/>
  <c r="BQ106" i="14"/>
  <c r="BP106" i="14"/>
  <c r="BQ105" i="14"/>
  <c r="BP105" i="14"/>
  <c r="BQ104" i="14"/>
  <c r="BP104" i="14"/>
  <c r="BQ103" i="14"/>
  <c r="BP103" i="14"/>
  <c r="BQ102" i="14"/>
  <c r="BP102" i="14"/>
  <c r="BQ101" i="14"/>
  <c r="BP101" i="14"/>
  <c r="BQ100" i="14"/>
  <c r="BP100" i="14"/>
  <c r="BQ99" i="14"/>
  <c r="BP99" i="14"/>
  <c r="BQ98" i="14"/>
  <c r="BP98" i="14"/>
  <c r="BQ97" i="14"/>
  <c r="BP97" i="14"/>
  <c r="BQ96" i="14"/>
  <c r="BP96" i="14"/>
  <c r="BQ95" i="14"/>
  <c r="BP95" i="14"/>
  <c r="BQ94" i="14"/>
  <c r="BP94" i="14"/>
  <c r="BQ93" i="14"/>
  <c r="BP93" i="14"/>
  <c r="BQ92" i="14"/>
  <c r="BP92" i="14"/>
  <c r="BQ91" i="14"/>
  <c r="BP91" i="14"/>
  <c r="BQ90" i="14"/>
  <c r="BP90" i="14"/>
  <c r="BQ89" i="14"/>
  <c r="BP89" i="14"/>
  <c r="BQ88" i="14"/>
  <c r="BP88" i="14"/>
  <c r="BQ87" i="14"/>
  <c r="BP87" i="14"/>
  <c r="BQ86" i="14"/>
  <c r="BP86" i="14"/>
  <c r="BQ85" i="14"/>
  <c r="BP85" i="14"/>
  <c r="BQ84" i="14"/>
  <c r="BP84" i="14"/>
  <c r="BQ83" i="14"/>
  <c r="BP83" i="14"/>
  <c r="BQ82" i="14"/>
  <c r="BP82" i="14"/>
  <c r="BQ81" i="14"/>
  <c r="BP81" i="14"/>
  <c r="BQ80" i="14"/>
  <c r="BP80" i="14"/>
  <c r="BQ79" i="14"/>
  <c r="BP79" i="14"/>
  <c r="BQ78" i="14"/>
  <c r="BP78" i="14"/>
  <c r="BQ77" i="14"/>
  <c r="BP77" i="14"/>
  <c r="BQ76" i="14"/>
  <c r="BP76" i="14"/>
  <c r="BQ75" i="14"/>
  <c r="BP75" i="14"/>
  <c r="BQ74" i="14"/>
  <c r="BP74" i="14"/>
  <c r="BQ73" i="14"/>
  <c r="BP73" i="14"/>
  <c r="BQ72" i="14"/>
  <c r="BP72" i="14"/>
  <c r="BQ71" i="14"/>
  <c r="BP71" i="14"/>
  <c r="BQ70" i="14"/>
  <c r="BP70" i="14"/>
  <c r="BQ69" i="14"/>
  <c r="BP69" i="14"/>
  <c r="BQ68" i="14"/>
  <c r="BP68" i="14"/>
  <c r="BQ67" i="14"/>
  <c r="BP67" i="14"/>
  <c r="BQ66" i="14"/>
  <c r="BP66" i="14"/>
  <c r="BQ65" i="14"/>
  <c r="BP65" i="14"/>
  <c r="BQ64" i="14"/>
  <c r="BP64" i="14"/>
  <c r="BQ63" i="14"/>
  <c r="BP63" i="14"/>
  <c r="BQ62" i="14"/>
  <c r="BP62" i="14"/>
  <c r="BQ61" i="14"/>
  <c r="BP61" i="14"/>
  <c r="BQ60" i="14"/>
  <c r="BP60" i="14"/>
  <c r="BQ59" i="14"/>
  <c r="BP59" i="14"/>
  <c r="BQ58" i="14"/>
  <c r="BP58" i="14"/>
  <c r="BQ57" i="14"/>
  <c r="BP57" i="14"/>
  <c r="BQ56" i="14"/>
  <c r="BP56" i="14"/>
  <c r="BQ55" i="14"/>
  <c r="BP55" i="14"/>
  <c r="BQ54" i="14"/>
  <c r="BP54" i="14"/>
  <c r="BQ53" i="14"/>
  <c r="BP53" i="14"/>
  <c r="BQ52" i="14"/>
  <c r="BP52" i="14"/>
  <c r="BQ51" i="14"/>
  <c r="BP51" i="14"/>
  <c r="BQ50" i="14"/>
  <c r="BP50" i="14"/>
  <c r="BQ49" i="14"/>
  <c r="BP49" i="14"/>
  <c r="BQ48" i="14"/>
  <c r="BP48" i="14"/>
  <c r="BQ47" i="14"/>
  <c r="BP47" i="14"/>
  <c r="BQ46" i="14"/>
  <c r="BP46" i="14"/>
  <c r="BQ45" i="14"/>
  <c r="BP45" i="14"/>
  <c r="BQ44" i="14"/>
  <c r="BP44" i="14"/>
  <c r="BQ43" i="14"/>
  <c r="BP43" i="14"/>
  <c r="BQ42" i="14"/>
  <c r="BP42" i="14"/>
  <c r="BQ41" i="14"/>
  <c r="BP41" i="14"/>
  <c r="BQ40" i="14"/>
  <c r="BP40" i="14"/>
  <c r="BQ39" i="14"/>
  <c r="BP39" i="14"/>
  <c r="BQ38" i="14"/>
  <c r="BP38" i="14"/>
  <c r="BQ37" i="14"/>
  <c r="BP37" i="14"/>
  <c r="BQ36" i="14"/>
  <c r="BP36" i="14"/>
  <c r="BQ35" i="14"/>
  <c r="BP35" i="14"/>
  <c r="BQ34" i="14"/>
  <c r="BP34" i="14"/>
  <c r="BQ33" i="14"/>
  <c r="BP33" i="14"/>
  <c r="BQ32" i="14"/>
  <c r="BP32" i="14"/>
  <c r="BQ31" i="14"/>
  <c r="BP31" i="14"/>
  <c r="BQ30" i="14"/>
  <c r="BP30" i="14"/>
  <c r="BQ29" i="14"/>
  <c r="BP29" i="14"/>
  <c r="BQ28" i="14"/>
  <c r="BP28" i="14"/>
  <c r="BQ27" i="14"/>
  <c r="BP27" i="14"/>
  <c r="BQ26" i="14"/>
  <c r="BP26" i="14"/>
  <c r="BQ25" i="14"/>
  <c r="BP25" i="14"/>
  <c r="BQ24" i="14"/>
  <c r="BP24" i="14"/>
  <c r="BQ23" i="14"/>
  <c r="BP23" i="14"/>
  <c r="BQ22" i="14"/>
  <c r="BP22" i="14"/>
  <c r="BQ21" i="14"/>
  <c r="BP21" i="14"/>
  <c r="BQ20" i="14"/>
  <c r="BP20" i="14"/>
  <c r="BQ19" i="14"/>
  <c r="BP19" i="14"/>
  <c r="BQ18" i="14"/>
  <c r="BP18" i="14"/>
  <c r="BQ17" i="14"/>
  <c r="BP17" i="14"/>
  <c r="BQ16" i="14"/>
  <c r="BP16" i="14"/>
  <c r="BQ15" i="14"/>
  <c r="BP15" i="14"/>
  <c r="BQ14" i="14"/>
  <c r="BP14" i="14"/>
  <c r="BQ13" i="14"/>
  <c r="BP13" i="14"/>
  <c r="BQ12" i="14"/>
  <c r="BP12" i="14"/>
  <c r="BQ11" i="14"/>
  <c r="BP11" i="14"/>
  <c r="BQ10" i="14"/>
  <c r="BP10" i="14"/>
  <c r="BQ9" i="14"/>
  <c r="BP9" i="14"/>
  <c r="BQ8" i="14"/>
  <c r="BP8" i="14"/>
  <c r="BQ7" i="14"/>
  <c r="BP7" i="14"/>
  <c r="BQ2" i="14" s="1"/>
  <c r="BQ6" i="14"/>
  <c r="BQ5" i="14"/>
  <c r="BQ4" i="14"/>
  <c r="BN1" i="14"/>
  <c r="BL1" i="14"/>
  <c r="BJ1" i="14"/>
  <c r="BH1" i="14"/>
  <c r="BF1" i="14"/>
  <c r="BD1" i="14"/>
  <c r="BB1" i="14"/>
  <c r="AZ1" i="14"/>
  <c r="AX1" i="14"/>
  <c r="AV1" i="14"/>
  <c r="AT1" i="14"/>
  <c r="AR1" i="14"/>
  <c r="AP1" i="14"/>
  <c r="AN1" i="14"/>
  <c r="AL1" i="14"/>
  <c r="AJ1" i="14"/>
  <c r="AH1" i="14"/>
  <c r="AF1" i="14"/>
  <c r="AD1" i="14"/>
  <c r="AB1" i="14"/>
  <c r="Z1" i="14"/>
  <c r="X1" i="14"/>
  <c r="V1" i="14"/>
  <c r="T1" i="14"/>
  <c r="R1" i="14"/>
  <c r="P1" i="14"/>
  <c r="N1" i="14"/>
  <c r="L1" i="14"/>
  <c r="J1" i="14"/>
  <c r="H1" i="14"/>
  <c r="G200" i="14"/>
  <c r="A200" i="14"/>
  <c r="I199" i="14"/>
  <c r="J199" i="14" s="1"/>
  <c r="G199" i="14"/>
  <c r="K199" i="14" s="1"/>
  <c r="A199" i="14"/>
  <c r="J198" i="14"/>
  <c r="I198" i="14"/>
  <c r="G198" i="14"/>
  <c r="K198" i="14" s="1"/>
  <c r="A198" i="14"/>
  <c r="K197" i="14"/>
  <c r="J197" i="14"/>
  <c r="I197" i="14"/>
  <c r="G197" i="14"/>
  <c r="A197" i="14"/>
  <c r="K196" i="14"/>
  <c r="J196" i="14"/>
  <c r="G196" i="14"/>
  <c r="I196" i="14" s="1"/>
  <c r="A196" i="14"/>
  <c r="K195" i="14"/>
  <c r="G195" i="14"/>
  <c r="I195" i="14" s="1"/>
  <c r="J195" i="14" s="1"/>
  <c r="A195" i="14"/>
  <c r="G194" i="14"/>
  <c r="A194" i="14"/>
  <c r="M193" i="14"/>
  <c r="I193" i="14"/>
  <c r="J193" i="14" s="1"/>
  <c r="G193" i="14"/>
  <c r="K193" i="14" s="1"/>
  <c r="A193" i="14"/>
  <c r="G192" i="14"/>
  <c r="A192" i="14"/>
  <c r="I191" i="14"/>
  <c r="J191" i="14" s="1"/>
  <c r="G191" i="14"/>
  <c r="A191" i="14"/>
  <c r="G190" i="14"/>
  <c r="I190" i="14" s="1"/>
  <c r="J190" i="14" s="1"/>
  <c r="A190" i="14"/>
  <c r="K189" i="14"/>
  <c r="I189" i="14"/>
  <c r="J189" i="14" s="1"/>
  <c r="G189" i="14"/>
  <c r="A189" i="14"/>
  <c r="G188" i="14"/>
  <c r="A188" i="14"/>
  <c r="M187" i="14"/>
  <c r="K187" i="14"/>
  <c r="I187" i="14"/>
  <c r="J187" i="14" s="1"/>
  <c r="G187" i="14"/>
  <c r="A187" i="14"/>
  <c r="J186" i="14"/>
  <c r="I186" i="14"/>
  <c r="G186" i="14"/>
  <c r="A186" i="14"/>
  <c r="I185" i="14"/>
  <c r="G185" i="14"/>
  <c r="A185" i="14"/>
  <c r="L184" i="14"/>
  <c r="K184" i="14"/>
  <c r="J184" i="14"/>
  <c r="M184" i="14" s="1"/>
  <c r="G184" i="14"/>
  <c r="I184" i="14" s="1"/>
  <c r="A184" i="14"/>
  <c r="I183" i="14"/>
  <c r="J183" i="14" s="1"/>
  <c r="G183" i="14"/>
  <c r="A183" i="14"/>
  <c r="K182" i="14"/>
  <c r="I182" i="14"/>
  <c r="J182" i="14" s="1"/>
  <c r="G182" i="14"/>
  <c r="A182" i="14"/>
  <c r="G181" i="14"/>
  <c r="A181" i="14"/>
  <c r="I180" i="14"/>
  <c r="J180" i="14" s="1"/>
  <c r="G180" i="14"/>
  <c r="A180" i="14"/>
  <c r="J179" i="14"/>
  <c r="M179" i="14" s="1"/>
  <c r="I179" i="14"/>
  <c r="G179" i="14"/>
  <c r="A179" i="14"/>
  <c r="J178" i="14"/>
  <c r="I178" i="14"/>
  <c r="K178" i="14" s="1"/>
  <c r="G178" i="14"/>
  <c r="A178" i="14"/>
  <c r="G177" i="14"/>
  <c r="A177" i="14"/>
  <c r="G176" i="14"/>
  <c r="I176" i="14" s="1"/>
  <c r="J176" i="14" s="1"/>
  <c r="A176" i="14"/>
  <c r="G175" i="14"/>
  <c r="A175" i="14"/>
  <c r="I174" i="14"/>
  <c r="J174" i="14" s="1"/>
  <c r="G174" i="14"/>
  <c r="A174" i="14"/>
  <c r="J173" i="14"/>
  <c r="I173" i="14"/>
  <c r="G173" i="14"/>
  <c r="K173" i="14" s="1"/>
  <c r="A173" i="14"/>
  <c r="K172" i="14"/>
  <c r="J172" i="14"/>
  <c r="G172" i="14"/>
  <c r="I172" i="14" s="1"/>
  <c r="A172" i="14"/>
  <c r="G171" i="14"/>
  <c r="A171" i="14"/>
  <c r="M170" i="14"/>
  <c r="I170" i="14"/>
  <c r="J170" i="14" s="1"/>
  <c r="G170" i="14"/>
  <c r="A170" i="14"/>
  <c r="M169" i="14"/>
  <c r="I169" i="14"/>
  <c r="J169" i="14" s="1"/>
  <c r="G169" i="14"/>
  <c r="A169" i="14"/>
  <c r="G168" i="14"/>
  <c r="A168" i="14"/>
  <c r="I167" i="14"/>
  <c r="G167" i="14"/>
  <c r="A167" i="14"/>
  <c r="G166" i="14"/>
  <c r="I166" i="14" s="1"/>
  <c r="J166" i="14" s="1"/>
  <c r="A166" i="14"/>
  <c r="K165" i="14"/>
  <c r="I165" i="14"/>
  <c r="J165" i="14" s="1"/>
  <c r="G165" i="14"/>
  <c r="A165" i="14"/>
  <c r="G164" i="14"/>
  <c r="A164" i="14"/>
  <c r="I163" i="14"/>
  <c r="G163" i="14"/>
  <c r="A163" i="14"/>
  <c r="G162" i="14"/>
  <c r="A162" i="14"/>
  <c r="G161" i="14"/>
  <c r="A161" i="14"/>
  <c r="I160" i="14"/>
  <c r="G160" i="14"/>
  <c r="A160" i="14"/>
  <c r="J159" i="14"/>
  <c r="G159" i="14"/>
  <c r="I159" i="14" s="1"/>
  <c r="A159" i="14"/>
  <c r="K158" i="14"/>
  <c r="I158" i="14"/>
  <c r="J158" i="14" s="1"/>
  <c r="G158" i="14"/>
  <c r="A158" i="14"/>
  <c r="G157" i="14"/>
  <c r="A157" i="14"/>
  <c r="I156" i="14"/>
  <c r="G156" i="14"/>
  <c r="A156" i="14"/>
  <c r="J155" i="14"/>
  <c r="G155" i="14"/>
  <c r="I155" i="14" s="1"/>
  <c r="A155" i="14"/>
  <c r="K154" i="14"/>
  <c r="I154" i="14"/>
  <c r="J154" i="14" s="1"/>
  <c r="G154" i="14"/>
  <c r="A154" i="14"/>
  <c r="G153" i="14"/>
  <c r="A153" i="14"/>
  <c r="I152" i="14"/>
  <c r="G152" i="14"/>
  <c r="A152" i="14"/>
  <c r="J151" i="14"/>
  <c r="G151" i="14"/>
  <c r="I151" i="14" s="1"/>
  <c r="A151" i="14"/>
  <c r="K150" i="14"/>
  <c r="I150" i="14"/>
  <c r="J150" i="14" s="1"/>
  <c r="G150" i="14"/>
  <c r="A150" i="14"/>
  <c r="G149" i="14"/>
  <c r="A149" i="14"/>
  <c r="I148" i="14"/>
  <c r="G148" i="14"/>
  <c r="A148" i="14"/>
  <c r="G147" i="14"/>
  <c r="A147" i="14"/>
  <c r="I146" i="14"/>
  <c r="J146" i="14" s="1"/>
  <c r="G146" i="14"/>
  <c r="A146" i="14"/>
  <c r="G145" i="14"/>
  <c r="A145" i="14"/>
  <c r="I144" i="14"/>
  <c r="G144" i="14"/>
  <c r="A144" i="14"/>
  <c r="G143" i="14"/>
  <c r="A143" i="14"/>
  <c r="K142" i="14"/>
  <c r="J142" i="14"/>
  <c r="I142" i="14"/>
  <c r="G142" i="14"/>
  <c r="A142" i="14"/>
  <c r="M141" i="14"/>
  <c r="I141" i="14"/>
  <c r="J141" i="14" s="1"/>
  <c r="G141" i="14"/>
  <c r="K141" i="14" s="1"/>
  <c r="A141" i="14"/>
  <c r="K140" i="14"/>
  <c r="J140" i="14"/>
  <c r="I140" i="14"/>
  <c r="G140" i="14"/>
  <c r="A140" i="14"/>
  <c r="G139" i="14"/>
  <c r="I139" i="14" s="1"/>
  <c r="J139" i="14" s="1"/>
  <c r="A139" i="14"/>
  <c r="G138" i="14"/>
  <c r="A138" i="14"/>
  <c r="I137" i="14"/>
  <c r="J137" i="14" s="1"/>
  <c r="G137" i="14"/>
  <c r="A137" i="14"/>
  <c r="K136" i="14"/>
  <c r="J136" i="14"/>
  <c r="I136" i="14"/>
  <c r="G136" i="14"/>
  <c r="A136" i="14"/>
  <c r="K135" i="14"/>
  <c r="G135" i="14"/>
  <c r="I135" i="14" s="1"/>
  <c r="J135" i="14" s="1"/>
  <c r="M135" i="14" s="1"/>
  <c r="A135" i="14"/>
  <c r="G134" i="14"/>
  <c r="A134" i="14"/>
  <c r="J133" i="14"/>
  <c r="L133" i="14" s="1"/>
  <c r="O133" i="14" s="1"/>
  <c r="I133" i="14"/>
  <c r="G133" i="14"/>
  <c r="K133" i="14" s="1"/>
  <c r="A133" i="14"/>
  <c r="I132" i="14"/>
  <c r="G132" i="14"/>
  <c r="A132" i="14"/>
  <c r="J131" i="14"/>
  <c r="M131" i="14" s="1"/>
  <c r="G131" i="14"/>
  <c r="I131" i="14" s="1"/>
  <c r="A131" i="14"/>
  <c r="I130" i="14"/>
  <c r="G130" i="14"/>
  <c r="A130" i="14"/>
  <c r="I129" i="14"/>
  <c r="J129" i="14" s="1"/>
  <c r="M129" i="14" s="1"/>
  <c r="G129" i="14"/>
  <c r="A129" i="14"/>
  <c r="K128" i="14"/>
  <c r="J128" i="14"/>
  <c r="I128" i="14"/>
  <c r="G128" i="14"/>
  <c r="A128" i="14"/>
  <c r="I127" i="14"/>
  <c r="J127" i="14" s="1"/>
  <c r="G127" i="14"/>
  <c r="A127" i="14"/>
  <c r="G126" i="14"/>
  <c r="A126" i="14"/>
  <c r="I125" i="14"/>
  <c r="K125" i="14" s="1"/>
  <c r="G125" i="14"/>
  <c r="A125" i="14"/>
  <c r="G124" i="14"/>
  <c r="I124" i="14" s="1"/>
  <c r="J124" i="14" s="1"/>
  <c r="A124" i="14"/>
  <c r="I123" i="14"/>
  <c r="J123" i="14" s="1"/>
  <c r="G123" i="14"/>
  <c r="A123" i="14"/>
  <c r="G122" i="14"/>
  <c r="A122" i="14"/>
  <c r="I121" i="14"/>
  <c r="K121" i="14" s="1"/>
  <c r="G121" i="14"/>
  <c r="A121" i="14"/>
  <c r="G120" i="14"/>
  <c r="I120" i="14" s="1"/>
  <c r="J120" i="14" s="1"/>
  <c r="A120" i="14"/>
  <c r="K119" i="14"/>
  <c r="I119" i="14"/>
  <c r="J119" i="14" s="1"/>
  <c r="G119" i="14"/>
  <c r="A119" i="14"/>
  <c r="G118" i="14"/>
  <c r="A118" i="14"/>
  <c r="I117" i="14"/>
  <c r="G117" i="14"/>
  <c r="A117" i="14"/>
  <c r="J116" i="14"/>
  <c r="G116" i="14"/>
  <c r="I116" i="14" s="1"/>
  <c r="A116" i="14"/>
  <c r="I115" i="14"/>
  <c r="J115" i="14" s="1"/>
  <c r="M115" i="14" s="1"/>
  <c r="G115" i="14"/>
  <c r="A115" i="14"/>
  <c r="G114" i="14"/>
  <c r="A114" i="14"/>
  <c r="K113" i="14"/>
  <c r="I113" i="14"/>
  <c r="J113" i="14" s="1"/>
  <c r="G113" i="14"/>
  <c r="A113" i="14"/>
  <c r="G112" i="14"/>
  <c r="I112" i="14" s="1"/>
  <c r="J112" i="14" s="1"/>
  <c r="A112" i="14"/>
  <c r="I111" i="14"/>
  <c r="J111" i="14" s="1"/>
  <c r="G111" i="14"/>
  <c r="A111" i="14"/>
  <c r="G110" i="14"/>
  <c r="A110" i="14"/>
  <c r="G109" i="14"/>
  <c r="I109" i="14" s="1"/>
  <c r="J109" i="14" s="1"/>
  <c r="A109" i="14"/>
  <c r="G108" i="14"/>
  <c r="I108" i="14" s="1"/>
  <c r="J108" i="14" s="1"/>
  <c r="A108" i="14"/>
  <c r="I107" i="14"/>
  <c r="J107" i="14" s="1"/>
  <c r="G107" i="14"/>
  <c r="K107" i="14" s="1"/>
  <c r="A107" i="14"/>
  <c r="G106" i="14"/>
  <c r="I106" i="14" s="1"/>
  <c r="A106" i="14"/>
  <c r="G105" i="14"/>
  <c r="I105" i="14" s="1"/>
  <c r="J105" i="14" s="1"/>
  <c r="A105" i="14"/>
  <c r="G104" i="14"/>
  <c r="I104" i="14" s="1"/>
  <c r="J104" i="14" s="1"/>
  <c r="A104" i="14"/>
  <c r="I103" i="14"/>
  <c r="J103" i="14" s="1"/>
  <c r="G103" i="14"/>
  <c r="K103" i="14" s="1"/>
  <c r="A103" i="14"/>
  <c r="J102" i="14"/>
  <c r="I102" i="14"/>
  <c r="K102" i="14" s="1"/>
  <c r="G102" i="14"/>
  <c r="A102" i="14"/>
  <c r="G101" i="14"/>
  <c r="I101" i="14" s="1"/>
  <c r="A101" i="14"/>
  <c r="G100" i="14"/>
  <c r="I100" i="14" s="1"/>
  <c r="J100" i="14" s="1"/>
  <c r="A100" i="14"/>
  <c r="I99" i="14"/>
  <c r="J99" i="14" s="1"/>
  <c r="G99" i="14"/>
  <c r="K99" i="14" s="1"/>
  <c r="A99" i="14"/>
  <c r="J98" i="14"/>
  <c r="I98" i="14"/>
  <c r="K98" i="14" s="1"/>
  <c r="G98" i="14"/>
  <c r="A98" i="14"/>
  <c r="G97" i="14"/>
  <c r="I97" i="14" s="1"/>
  <c r="A97" i="14"/>
  <c r="G96" i="14"/>
  <c r="A96" i="14"/>
  <c r="I95" i="14"/>
  <c r="J95" i="14" s="1"/>
  <c r="G95" i="14"/>
  <c r="A95" i="14"/>
  <c r="I94" i="14"/>
  <c r="K94" i="14" s="1"/>
  <c r="G94" i="14"/>
  <c r="A94" i="14"/>
  <c r="G93" i="14"/>
  <c r="I93" i="14" s="1"/>
  <c r="J93" i="14" s="1"/>
  <c r="A93" i="14"/>
  <c r="K92" i="14"/>
  <c r="I92" i="14"/>
  <c r="J92" i="14" s="1"/>
  <c r="M92" i="14" s="1"/>
  <c r="G92" i="14"/>
  <c r="A92" i="14"/>
  <c r="I91" i="14"/>
  <c r="J91" i="14" s="1"/>
  <c r="G91" i="14"/>
  <c r="K91" i="14" s="1"/>
  <c r="A91" i="14"/>
  <c r="J90" i="14"/>
  <c r="I90" i="14"/>
  <c r="G90" i="14"/>
  <c r="K90" i="14" s="1"/>
  <c r="A90" i="14"/>
  <c r="G89" i="14"/>
  <c r="I89" i="14" s="1"/>
  <c r="A89" i="14"/>
  <c r="G88" i="14"/>
  <c r="I88" i="14" s="1"/>
  <c r="J88" i="14" s="1"/>
  <c r="A88" i="14"/>
  <c r="I87" i="14"/>
  <c r="J87" i="14" s="1"/>
  <c r="G87" i="14"/>
  <c r="K87" i="14" s="1"/>
  <c r="A87" i="14"/>
  <c r="J86" i="14"/>
  <c r="I86" i="14"/>
  <c r="G86" i="14"/>
  <c r="K86" i="14" s="1"/>
  <c r="A86" i="14"/>
  <c r="G85" i="14"/>
  <c r="I85" i="14" s="1"/>
  <c r="A85" i="14"/>
  <c r="G84" i="14"/>
  <c r="I84" i="14" s="1"/>
  <c r="J84" i="14" s="1"/>
  <c r="A84" i="14"/>
  <c r="I83" i="14"/>
  <c r="J83" i="14" s="1"/>
  <c r="G83" i="14"/>
  <c r="K83" i="14" s="1"/>
  <c r="A83" i="14"/>
  <c r="J82" i="14"/>
  <c r="L82" i="14" s="1"/>
  <c r="I82" i="14"/>
  <c r="G82" i="14"/>
  <c r="K82" i="14" s="1"/>
  <c r="A82" i="14"/>
  <c r="G81" i="14"/>
  <c r="I81" i="14" s="1"/>
  <c r="A81" i="14"/>
  <c r="G80" i="14"/>
  <c r="I80" i="14" s="1"/>
  <c r="J80" i="14" s="1"/>
  <c r="A80" i="14"/>
  <c r="I79" i="14"/>
  <c r="J79" i="14" s="1"/>
  <c r="G79" i="14"/>
  <c r="K79" i="14" s="1"/>
  <c r="A79" i="14"/>
  <c r="J78" i="14"/>
  <c r="L78" i="14" s="1"/>
  <c r="I78" i="14"/>
  <c r="G78" i="14"/>
  <c r="K78" i="14" s="1"/>
  <c r="A78" i="14"/>
  <c r="G77" i="14"/>
  <c r="I77" i="14" s="1"/>
  <c r="A77" i="14"/>
  <c r="G76" i="14"/>
  <c r="I76" i="14" s="1"/>
  <c r="J76" i="14" s="1"/>
  <c r="A76" i="14"/>
  <c r="I75" i="14"/>
  <c r="J75" i="14" s="1"/>
  <c r="G75" i="14"/>
  <c r="K75" i="14" s="1"/>
  <c r="A75" i="14"/>
  <c r="J74" i="14"/>
  <c r="I74" i="14"/>
  <c r="G74" i="14"/>
  <c r="K74" i="14" s="1"/>
  <c r="A74" i="14"/>
  <c r="G73" i="14"/>
  <c r="I73" i="14" s="1"/>
  <c r="A73" i="14"/>
  <c r="G72" i="14"/>
  <c r="A72" i="14"/>
  <c r="I71" i="14"/>
  <c r="J71" i="14" s="1"/>
  <c r="G71" i="14"/>
  <c r="A71" i="14"/>
  <c r="I70" i="14"/>
  <c r="J70" i="14" s="1"/>
  <c r="G70" i="14"/>
  <c r="A70" i="14"/>
  <c r="J69" i="14"/>
  <c r="G69" i="14"/>
  <c r="I69" i="14" s="1"/>
  <c r="K69" i="14" s="1"/>
  <c r="A69" i="14"/>
  <c r="G68" i="14"/>
  <c r="I68" i="14" s="1"/>
  <c r="J68" i="14" s="1"/>
  <c r="M68" i="14" s="1"/>
  <c r="A68" i="14"/>
  <c r="M67" i="14"/>
  <c r="I67" i="14"/>
  <c r="J67" i="14" s="1"/>
  <c r="G67" i="14"/>
  <c r="A67" i="14"/>
  <c r="I66" i="14"/>
  <c r="J66" i="14" s="1"/>
  <c r="G66" i="14"/>
  <c r="A66" i="14"/>
  <c r="G65" i="14"/>
  <c r="A65" i="14"/>
  <c r="I64" i="14"/>
  <c r="K64" i="14" s="1"/>
  <c r="G64" i="14"/>
  <c r="A64" i="14"/>
  <c r="G63" i="14"/>
  <c r="I63" i="14" s="1"/>
  <c r="J63" i="14" s="1"/>
  <c r="A63" i="14"/>
  <c r="K62" i="14"/>
  <c r="I62" i="14"/>
  <c r="J62" i="14" s="1"/>
  <c r="G62" i="14"/>
  <c r="A62" i="14"/>
  <c r="G61" i="14"/>
  <c r="A61" i="14"/>
  <c r="I60" i="14"/>
  <c r="K60" i="14" s="1"/>
  <c r="G60" i="14"/>
  <c r="A60" i="14"/>
  <c r="G59" i="14"/>
  <c r="I59" i="14" s="1"/>
  <c r="J59" i="14" s="1"/>
  <c r="A59" i="14"/>
  <c r="K58" i="14"/>
  <c r="I58" i="14"/>
  <c r="J58" i="14" s="1"/>
  <c r="G58" i="14"/>
  <c r="A58" i="14"/>
  <c r="G57" i="14"/>
  <c r="A57" i="14"/>
  <c r="I56" i="14"/>
  <c r="K56" i="14" s="1"/>
  <c r="G56" i="14"/>
  <c r="A56" i="14"/>
  <c r="G55" i="14"/>
  <c r="I55" i="14" s="1"/>
  <c r="J55" i="14" s="1"/>
  <c r="A55" i="14"/>
  <c r="K54" i="14"/>
  <c r="I54" i="14"/>
  <c r="J54" i="14" s="1"/>
  <c r="G54" i="14"/>
  <c r="A54" i="14"/>
  <c r="G53" i="14"/>
  <c r="A53" i="14"/>
  <c r="I52" i="14"/>
  <c r="K52" i="14" s="1"/>
  <c r="G52" i="14"/>
  <c r="A52" i="14"/>
  <c r="G51" i="14"/>
  <c r="I51" i="14" s="1"/>
  <c r="J51" i="14" s="1"/>
  <c r="A51" i="14"/>
  <c r="K50" i="14"/>
  <c r="I50" i="14"/>
  <c r="J50" i="14" s="1"/>
  <c r="G50" i="14"/>
  <c r="A50" i="14"/>
  <c r="G49" i="14"/>
  <c r="A49" i="14"/>
  <c r="I48" i="14"/>
  <c r="K48" i="14" s="1"/>
  <c r="G48" i="14"/>
  <c r="A48" i="14"/>
  <c r="G47" i="14"/>
  <c r="I47" i="14" s="1"/>
  <c r="J47" i="14" s="1"/>
  <c r="A47" i="14"/>
  <c r="K46" i="14"/>
  <c r="I46" i="14"/>
  <c r="J46" i="14" s="1"/>
  <c r="G46" i="14"/>
  <c r="A46" i="14"/>
  <c r="G45" i="14"/>
  <c r="A45" i="14"/>
  <c r="I44" i="14"/>
  <c r="K44" i="14" s="1"/>
  <c r="G44" i="14"/>
  <c r="A44" i="14"/>
  <c r="G43" i="14"/>
  <c r="I43" i="14" s="1"/>
  <c r="J43" i="14" s="1"/>
  <c r="A43" i="14"/>
  <c r="K42" i="14"/>
  <c r="I42" i="14"/>
  <c r="J42" i="14" s="1"/>
  <c r="G42" i="14"/>
  <c r="A42" i="14"/>
  <c r="G41" i="14"/>
  <c r="A41" i="14"/>
  <c r="I40" i="14"/>
  <c r="K40" i="14" s="1"/>
  <c r="G40" i="14"/>
  <c r="A40" i="14"/>
  <c r="G39" i="14"/>
  <c r="I39" i="14" s="1"/>
  <c r="J39" i="14" s="1"/>
  <c r="A39" i="14"/>
  <c r="K38" i="14"/>
  <c r="I38" i="14"/>
  <c r="J38" i="14" s="1"/>
  <c r="G38" i="14"/>
  <c r="A38" i="14"/>
  <c r="G37" i="14"/>
  <c r="A37" i="14"/>
  <c r="I36" i="14"/>
  <c r="G36" i="14"/>
  <c r="A36" i="14"/>
  <c r="J35" i="14"/>
  <c r="G35" i="14"/>
  <c r="I35" i="14" s="1"/>
  <c r="A35" i="14"/>
  <c r="K34" i="14"/>
  <c r="I34" i="14"/>
  <c r="J34" i="14" s="1"/>
  <c r="G34" i="14"/>
  <c r="A34" i="14"/>
  <c r="G33" i="14"/>
  <c r="A33" i="14"/>
  <c r="I32" i="14"/>
  <c r="G32" i="14"/>
  <c r="A32" i="14"/>
  <c r="G31" i="14"/>
  <c r="A31" i="14"/>
  <c r="M30" i="14"/>
  <c r="K30" i="14"/>
  <c r="I30" i="14"/>
  <c r="J30" i="14" s="1"/>
  <c r="G30" i="14"/>
  <c r="A30" i="14"/>
  <c r="G29" i="14"/>
  <c r="A29" i="14"/>
  <c r="M28" i="14"/>
  <c r="K28" i="14"/>
  <c r="I28" i="14"/>
  <c r="J28" i="14" s="1"/>
  <c r="G28" i="14"/>
  <c r="A28" i="14"/>
  <c r="G27" i="14"/>
  <c r="A27" i="14"/>
  <c r="G26" i="14"/>
  <c r="A26" i="14"/>
  <c r="J25" i="14"/>
  <c r="M25" i="14" s="1"/>
  <c r="I25" i="14"/>
  <c r="G25" i="14"/>
  <c r="A25" i="14"/>
  <c r="I24" i="14"/>
  <c r="K24" i="14" s="1"/>
  <c r="G24" i="14"/>
  <c r="A24" i="14"/>
  <c r="L23" i="14"/>
  <c r="O23" i="14" s="1"/>
  <c r="K23" i="14"/>
  <c r="J23" i="14"/>
  <c r="M23" i="14" s="1"/>
  <c r="G23" i="14"/>
  <c r="I23" i="14" s="1"/>
  <c r="A23" i="14"/>
  <c r="I22" i="14"/>
  <c r="J22" i="14" s="1"/>
  <c r="G22" i="14"/>
  <c r="K22" i="14" s="1"/>
  <c r="A22" i="14"/>
  <c r="J21" i="14"/>
  <c r="L21" i="14" s="1"/>
  <c r="I21" i="14"/>
  <c r="G21" i="14"/>
  <c r="K21" i="14" s="1"/>
  <c r="A21" i="14"/>
  <c r="K20" i="14"/>
  <c r="J20" i="14"/>
  <c r="M20" i="14" s="1"/>
  <c r="I20" i="14"/>
  <c r="G20" i="14"/>
  <c r="A20" i="14"/>
  <c r="G19" i="14"/>
  <c r="I19" i="14" s="1"/>
  <c r="J19" i="14" s="1"/>
  <c r="A19" i="14"/>
  <c r="I18" i="14"/>
  <c r="J18" i="14" s="1"/>
  <c r="G18" i="14"/>
  <c r="K18" i="14" s="1"/>
  <c r="A18" i="14"/>
  <c r="J17" i="14"/>
  <c r="I17" i="14"/>
  <c r="G17" i="14"/>
  <c r="K17" i="14" s="1"/>
  <c r="A17" i="14"/>
  <c r="K16" i="14"/>
  <c r="J16" i="14"/>
  <c r="M16" i="14" s="1"/>
  <c r="I16" i="14"/>
  <c r="G16" i="14"/>
  <c r="A16" i="14"/>
  <c r="G15" i="14"/>
  <c r="I15" i="14" s="1"/>
  <c r="J15" i="14" s="1"/>
  <c r="A15" i="14"/>
  <c r="I14" i="14"/>
  <c r="J14" i="14" s="1"/>
  <c r="G14" i="14"/>
  <c r="K14" i="14" s="1"/>
  <c r="A14" i="14"/>
  <c r="J13" i="14"/>
  <c r="L13" i="14" s="1"/>
  <c r="I13" i="14"/>
  <c r="G13" i="14"/>
  <c r="K13" i="14" s="1"/>
  <c r="A13" i="14"/>
  <c r="K12" i="14"/>
  <c r="J12" i="14"/>
  <c r="M12" i="14" s="1"/>
  <c r="I12" i="14"/>
  <c r="G12" i="14"/>
  <c r="A12" i="14"/>
  <c r="G11" i="14"/>
  <c r="I11" i="14" s="1"/>
  <c r="J11" i="14" s="1"/>
  <c r="A11" i="14"/>
  <c r="I10" i="14"/>
  <c r="J10" i="14" s="1"/>
  <c r="G10" i="14"/>
  <c r="K10" i="14" s="1"/>
  <c r="A10" i="14"/>
  <c r="J9" i="14"/>
  <c r="I9" i="14"/>
  <c r="G9" i="14"/>
  <c r="K9" i="14" s="1"/>
  <c r="A9" i="14"/>
  <c r="K8" i="14"/>
  <c r="J8" i="14"/>
  <c r="M8" i="14" s="1"/>
  <c r="I8" i="14"/>
  <c r="G8" i="14"/>
  <c r="A8" i="14"/>
  <c r="BO4" i="14" s="1"/>
  <c r="G7" i="14"/>
  <c r="A7" i="14"/>
  <c r="BO6" i="14" s="1"/>
  <c r="BK6" i="14"/>
  <c r="BO5" i="14"/>
  <c r="BK4" i="14"/>
  <c r="I2" i="14"/>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E69" i="2"/>
  <c r="AH67" i="2"/>
  <c r="AG67" i="2"/>
  <c r="AF67" i="2"/>
  <c r="AE67" i="2"/>
  <c r="AD67" i="2"/>
  <c r="AC67" i="2"/>
  <c r="AB67" i="2"/>
  <c r="AA67" i="2"/>
  <c r="Z67" i="2"/>
  <c r="Y67" i="2"/>
  <c r="X67" i="2"/>
  <c r="W67" i="2"/>
  <c r="V67" i="2"/>
  <c r="U67" i="2"/>
  <c r="T67" i="2"/>
  <c r="S67" i="2"/>
  <c r="R67" i="2"/>
  <c r="Q67" i="2"/>
  <c r="P67" i="2"/>
  <c r="O67" i="2"/>
  <c r="N67" i="2"/>
  <c r="M67" i="2"/>
  <c r="L67" i="2"/>
  <c r="K67" i="2"/>
  <c r="J67" i="2"/>
  <c r="I67" i="2"/>
  <c r="H67" i="2"/>
  <c r="G67" i="2"/>
  <c r="F67" i="2"/>
  <c r="E67" i="2"/>
  <c r="AH66" i="2"/>
  <c r="AH68" i="2" s="1"/>
  <c r="AH70" i="2" s="1"/>
  <c r="AG66" i="2"/>
  <c r="AG68" i="2" s="1"/>
  <c r="AG70" i="2" s="1"/>
  <c r="AF66" i="2"/>
  <c r="AF68" i="2" s="1"/>
  <c r="AF70" i="2" s="1"/>
  <c r="AE66" i="2"/>
  <c r="AE68" i="2" s="1"/>
  <c r="AE70" i="2" s="1"/>
  <c r="AD66" i="2"/>
  <c r="AD68" i="2" s="1"/>
  <c r="AD70" i="2" s="1"/>
  <c r="AC66" i="2"/>
  <c r="AC68" i="2" s="1"/>
  <c r="AC70" i="2" s="1"/>
  <c r="AB66" i="2"/>
  <c r="AB68" i="2" s="1"/>
  <c r="AB70" i="2" s="1"/>
  <c r="AA66" i="2"/>
  <c r="AA68" i="2" s="1"/>
  <c r="AA70" i="2" s="1"/>
  <c r="Z66" i="2"/>
  <c r="Z68" i="2" s="1"/>
  <c r="Z70" i="2" s="1"/>
  <c r="Y66" i="2"/>
  <c r="Y68" i="2" s="1"/>
  <c r="Y70" i="2" s="1"/>
  <c r="X66" i="2"/>
  <c r="X68" i="2" s="1"/>
  <c r="X70" i="2" s="1"/>
  <c r="W66" i="2"/>
  <c r="W68" i="2" s="1"/>
  <c r="W70" i="2" s="1"/>
  <c r="V66" i="2"/>
  <c r="V68" i="2" s="1"/>
  <c r="V70" i="2" s="1"/>
  <c r="U66" i="2"/>
  <c r="U68" i="2" s="1"/>
  <c r="U70" i="2" s="1"/>
  <c r="T66" i="2"/>
  <c r="T68" i="2" s="1"/>
  <c r="T70" i="2" s="1"/>
  <c r="S66" i="2"/>
  <c r="S68" i="2" s="1"/>
  <c r="S70" i="2" s="1"/>
  <c r="R66" i="2"/>
  <c r="R68" i="2" s="1"/>
  <c r="R70" i="2" s="1"/>
  <c r="Q66" i="2"/>
  <c r="Q68" i="2" s="1"/>
  <c r="Q70" i="2" s="1"/>
  <c r="P66" i="2"/>
  <c r="P68" i="2" s="1"/>
  <c r="P70" i="2" s="1"/>
  <c r="O66" i="2"/>
  <c r="O68" i="2" s="1"/>
  <c r="O70" i="2" s="1"/>
  <c r="N66" i="2"/>
  <c r="N68" i="2" s="1"/>
  <c r="N70" i="2" s="1"/>
  <c r="M66" i="2"/>
  <c r="M68" i="2" s="1"/>
  <c r="M70" i="2" s="1"/>
  <c r="L66" i="2"/>
  <c r="L68" i="2" s="1"/>
  <c r="L70" i="2" s="1"/>
  <c r="K66" i="2"/>
  <c r="K68" i="2" s="1"/>
  <c r="K70" i="2" s="1"/>
  <c r="J66" i="2"/>
  <c r="J68" i="2" s="1"/>
  <c r="J70" i="2" s="1"/>
  <c r="I66" i="2"/>
  <c r="I68" i="2" s="1"/>
  <c r="I70" i="2" s="1"/>
  <c r="H66" i="2"/>
  <c r="H68" i="2" s="1"/>
  <c r="H70" i="2" s="1"/>
  <c r="G66" i="2"/>
  <c r="G68" i="2" s="1"/>
  <c r="G70" i="2" s="1"/>
  <c r="F66" i="2"/>
  <c r="F68" i="2" s="1"/>
  <c r="F70" i="2" s="1"/>
  <c r="E66" i="2"/>
  <c r="E68" i="2" s="1"/>
  <c r="E70" i="2" s="1"/>
  <c r="D67"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E62" i="2"/>
  <c r="AH56" i="2"/>
  <c r="AH63" i="2" s="1"/>
  <c r="AG56" i="2"/>
  <c r="AG63" i="2" s="1"/>
  <c r="AF56" i="2"/>
  <c r="AF63" i="2" s="1"/>
  <c r="AE56" i="2"/>
  <c r="AE63" i="2" s="1"/>
  <c r="AD56" i="2"/>
  <c r="AD63" i="2" s="1"/>
  <c r="AC56" i="2"/>
  <c r="AC63" i="2" s="1"/>
  <c r="AB56" i="2"/>
  <c r="AB63" i="2" s="1"/>
  <c r="AA56" i="2"/>
  <c r="AA63" i="2" s="1"/>
  <c r="Z56" i="2"/>
  <c r="Z63" i="2" s="1"/>
  <c r="Y56" i="2"/>
  <c r="Y63" i="2" s="1"/>
  <c r="X56" i="2"/>
  <c r="X63" i="2" s="1"/>
  <c r="W56" i="2"/>
  <c r="W63" i="2" s="1"/>
  <c r="V56" i="2"/>
  <c r="V63" i="2" s="1"/>
  <c r="U56" i="2"/>
  <c r="U63" i="2" s="1"/>
  <c r="T56" i="2"/>
  <c r="T63" i="2" s="1"/>
  <c r="S56" i="2"/>
  <c r="S63" i="2" s="1"/>
  <c r="R56" i="2"/>
  <c r="R63" i="2" s="1"/>
  <c r="Q56" i="2"/>
  <c r="Q63" i="2" s="1"/>
  <c r="P56" i="2"/>
  <c r="P63" i="2" s="1"/>
  <c r="O56" i="2"/>
  <c r="O63" i="2" s="1"/>
  <c r="N56" i="2"/>
  <c r="N63" i="2" s="1"/>
  <c r="M56" i="2"/>
  <c r="M63" i="2" s="1"/>
  <c r="L56" i="2"/>
  <c r="L63" i="2" s="1"/>
  <c r="K56" i="2"/>
  <c r="K63" i="2" s="1"/>
  <c r="J56" i="2"/>
  <c r="J63" i="2" s="1"/>
  <c r="I56" i="2"/>
  <c r="I63" i="2" s="1"/>
  <c r="H56" i="2"/>
  <c r="H63" i="2" s="1"/>
  <c r="G56" i="2"/>
  <c r="G63" i="2" s="1"/>
  <c r="F56" i="2"/>
  <c r="F63" i="2" s="1"/>
  <c r="E56" i="2"/>
  <c r="E63" i="2" s="1"/>
  <c r="D63" i="2"/>
  <c r="D62" i="2"/>
  <c r="D5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53" i="2"/>
  <c r="D52" i="2"/>
  <c r="D46" i="2"/>
  <c r="AE41"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41" i="2"/>
  <c r="D40" i="2"/>
  <c r="D31" i="2"/>
  <c r="Y27" i="2"/>
  <c r="AH26" i="2"/>
  <c r="AG26"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D26"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D66" i="2" s="1"/>
  <c r="D62" i="1"/>
  <c r="AH56" i="1"/>
  <c r="AG56" i="1"/>
  <c r="AF56" i="1"/>
  <c r="AE56" i="1"/>
  <c r="AD56" i="1"/>
  <c r="AC56" i="1"/>
  <c r="AB56" i="1"/>
  <c r="AA56" i="1"/>
  <c r="Z56" i="1"/>
  <c r="X56" i="1"/>
  <c r="W56" i="1"/>
  <c r="V56" i="1"/>
  <c r="U56" i="1"/>
  <c r="T56" i="1"/>
  <c r="S56" i="1"/>
  <c r="R56" i="1"/>
  <c r="Q56" i="1"/>
  <c r="P56" i="1"/>
  <c r="O56" i="1"/>
  <c r="N56" i="1"/>
  <c r="M56" i="1"/>
  <c r="L56" i="1"/>
  <c r="K56" i="1"/>
  <c r="J56" i="1"/>
  <c r="I56" i="1"/>
  <c r="H56" i="1"/>
  <c r="G56" i="1"/>
  <c r="F56" i="1"/>
  <c r="E56" i="1"/>
  <c r="D56" i="1"/>
  <c r="AH55" i="1"/>
  <c r="AG55" i="1"/>
  <c r="AF55" i="1"/>
  <c r="AE55" i="1"/>
  <c r="AD55" i="1"/>
  <c r="AC55" i="1"/>
  <c r="AB55" i="1"/>
  <c r="AA55" i="1"/>
  <c r="Z55" i="1"/>
  <c r="X55" i="1"/>
  <c r="W55" i="1"/>
  <c r="V55" i="1"/>
  <c r="U55" i="1"/>
  <c r="T55" i="1"/>
  <c r="S55" i="1"/>
  <c r="R55" i="1"/>
  <c r="Q55" i="1"/>
  <c r="P55" i="1"/>
  <c r="O55" i="1"/>
  <c r="N55" i="1"/>
  <c r="M55" i="1"/>
  <c r="L55" i="1"/>
  <c r="K55" i="1"/>
  <c r="J55" i="1"/>
  <c r="I55" i="1"/>
  <c r="H55" i="1"/>
  <c r="G55" i="1"/>
  <c r="F55" i="1"/>
  <c r="E55" i="1"/>
  <c r="D55" i="1"/>
  <c r="AH54" i="1"/>
  <c r="AG54" i="1"/>
  <c r="AF54" i="1"/>
  <c r="AE54" i="1"/>
  <c r="AD54" i="1"/>
  <c r="AC54" i="1"/>
  <c r="AB54" i="1"/>
  <c r="AA54" i="1"/>
  <c r="Z54" i="1"/>
  <c r="X54" i="1"/>
  <c r="W54" i="1"/>
  <c r="V54" i="1"/>
  <c r="U54" i="1"/>
  <c r="T54" i="1"/>
  <c r="S54" i="1"/>
  <c r="R54" i="1"/>
  <c r="Q54" i="1"/>
  <c r="P54" i="1"/>
  <c r="O54" i="1"/>
  <c r="N54" i="1"/>
  <c r="M54" i="1"/>
  <c r="L54" i="1"/>
  <c r="K54" i="1"/>
  <c r="J54" i="1"/>
  <c r="I54" i="1"/>
  <c r="H54" i="1"/>
  <c r="G54" i="1"/>
  <c r="F54" i="1"/>
  <c r="E54" i="1"/>
  <c r="D54" i="1"/>
  <c r="AH53" i="1"/>
  <c r="AG53" i="1"/>
  <c r="AF53" i="1"/>
  <c r="AE53" i="1"/>
  <c r="AE57" i="1" s="1"/>
  <c r="AD53" i="1"/>
  <c r="AC53" i="1"/>
  <c r="AB53" i="1"/>
  <c r="AA53" i="1"/>
  <c r="AA57" i="1" s="1"/>
  <c r="Z53" i="1"/>
  <c r="X53" i="1"/>
  <c r="W53" i="1"/>
  <c r="V53" i="1"/>
  <c r="V57" i="1" s="1"/>
  <c r="U53" i="1"/>
  <c r="T53" i="1"/>
  <c r="S53" i="1"/>
  <c r="R53" i="1"/>
  <c r="R57" i="1" s="1"/>
  <c r="Q53" i="1"/>
  <c r="P53" i="1"/>
  <c r="O53" i="1"/>
  <c r="N53" i="1"/>
  <c r="N57" i="1" s="1"/>
  <c r="M53" i="1"/>
  <c r="L53" i="1"/>
  <c r="K53" i="1"/>
  <c r="J53" i="1"/>
  <c r="J57" i="1" s="1"/>
  <c r="I53" i="1"/>
  <c r="H53" i="1"/>
  <c r="G53" i="1"/>
  <c r="F53" i="1"/>
  <c r="F57" i="1" s="1"/>
  <c r="E53" i="1"/>
  <c r="D53" i="1"/>
  <c r="AH52" i="1"/>
  <c r="AH57" i="1" s="1"/>
  <c r="AG52" i="1"/>
  <c r="AG57" i="1" s="1"/>
  <c r="AF52" i="1"/>
  <c r="AE52" i="1"/>
  <c r="AD52" i="1"/>
  <c r="AD57" i="1" s="1"/>
  <c r="AC52" i="1"/>
  <c r="AC57" i="1" s="1"/>
  <c r="AB52" i="1"/>
  <c r="AA52" i="1"/>
  <c r="Z52" i="1"/>
  <c r="Z57" i="1" s="1"/>
  <c r="X52" i="1"/>
  <c r="X57" i="1" s="1"/>
  <c r="W52" i="1"/>
  <c r="V52" i="1"/>
  <c r="U52" i="1"/>
  <c r="U57" i="1" s="1"/>
  <c r="T52" i="1"/>
  <c r="T57" i="1" s="1"/>
  <c r="S52" i="1"/>
  <c r="R52" i="1"/>
  <c r="Q52" i="1"/>
  <c r="Q57" i="1" s="1"/>
  <c r="P52" i="1"/>
  <c r="P57" i="1" s="1"/>
  <c r="O52" i="1"/>
  <c r="N52" i="1"/>
  <c r="M52" i="1"/>
  <c r="M57" i="1" s="1"/>
  <c r="L52" i="1"/>
  <c r="L57" i="1" s="1"/>
  <c r="K52" i="1"/>
  <c r="J52" i="1"/>
  <c r="I52" i="1"/>
  <c r="I57" i="1" s="1"/>
  <c r="H52" i="1"/>
  <c r="H57" i="1" s="1"/>
  <c r="G52" i="1"/>
  <c r="F52" i="1"/>
  <c r="E52" i="1"/>
  <c r="E57" i="1" s="1"/>
  <c r="D52" i="1"/>
  <c r="D57" i="1" s="1"/>
  <c r="Y56" i="1"/>
  <c r="Y55" i="1"/>
  <c r="Y54" i="1"/>
  <c r="Y53"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AH49" i="1"/>
  <c r="AG49" i="1"/>
  <c r="AF49" i="1"/>
  <c r="AE49" i="1"/>
  <c r="AD49" i="1"/>
  <c r="AC49" i="1"/>
  <c r="AB49" i="1"/>
  <c r="AA49" i="1"/>
  <c r="Z49" i="1"/>
  <c r="Y49" i="1"/>
  <c r="X49" i="1"/>
  <c r="W49" i="1"/>
  <c r="V49" i="1"/>
  <c r="U49" i="1"/>
  <c r="T49" i="1"/>
  <c r="S49" i="1"/>
  <c r="R49" i="1"/>
  <c r="R51" i="1" s="1"/>
  <c r="R61" i="1" s="1"/>
  <c r="Q49" i="1"/>
  <c r="P49" i="1"/>
  <c r="O49" i="1"/>
  <c r="N49" i="1"/>
  <c r="N51" i="1" s="1"/>
  <c r="N61" i="1" s="1"/>
  <c r="M49" i="1"/>
  <c r="L49" i="1"/>
  <c r="K49" i="1"/>
  <c r="J49" i="1"/>
  <c r="J51" i="1" s="1"/>
  <c r="J61" i="1" s="1"/>
  <c r="I49" i="1"/>
  <c r="H49" i="1"/>
  <c r="G49" i="1"/>
  <c r="F49" i="1"/>
  <c r="F51" i="1" s="1"/>
  <c r="F61" i="1" s="1"/>
  <c r="E49" i="1"/>
  <c r="D50"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D46"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D41" i="1"/>
  <c r="A2" i="1"/>
  <c r="F2"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BQ3" i="14" l="1"/>
  <c r="M19" i="14"/>
  <c r="O13" i="14"/>
  <c r="M11" i="14"/>
  <c r="M22" i="14"/>
  <c r="L22" i="14"/>
  <c r="M10" i="14"/>
  <c r="L10" i="14"/>
  <c r="M15" i="14"/>
  <c r="M18" i="14"/>
  <c r="L18" i="14"/>
  <c r="M14" i="14"/>
  <c r="L14" i="14"/>
  <c r="O21" i="14"/>
  <c r="BO3" i="14"/>
  <c r="L9" i="14"/>
  <c r="L17" i="14"/>
  <c r="BI4" i="14"/>
  <c r="BM5" i="14"/>
  <c r="BI6" i="14"/>
  <c r="K7" i="14"/>
  <c r="M9" i="14"/>
  <c r="K11" i="14"/>
  <c r="L11" i="14" s="1"/>
  <c r="M13" i="14"/>
  <c r="N13" i="14" s="1"/>
  <c r="K15" i="14"/>
  <c r="L15" i="14" s="1"/>
  <c r="M17" i="14"/>
  <c r="K19" i="14"/>
  <c r="L19" i="14" s="1"/>
  <c r="M21" i="14"/>
  <c r="N21" i="14" s="1"/>
  <c r="M35" i="14"/>
  <c r="M43" i="14"/>
  <c r="M46" i="14"/>
  <c r="L46" i="14"/>
  <c r="M59" i="14"/>
  <c r="L59" i="14"/>
  <c r="M62" i="14"/>
  <c r="L62" i="14"/>
  <c r="I31" i="14"/>
  <c r="J31" i="14" s="1"/>
  <c r="K32" i="14"/>
  <c r="J32" i="14"/>
  <c r="K33" i="14"/>
  <c r="I33" i="14"/>
  <c r="J33" i="14" s="1"/>
  <c r="K36" i="14"/>
  <c r="J36" i="14"/>
  <c r="K37" i="14"/>
  <c r="I37" i="14"/>
  <c r="J37" i="14" s="1"/>
  <c r="M39" i="14"/>
  <c r="M42" i="14"/>
  <c r="L42" i="14"/>
  <c r="M55" i="14"/>
  <c r="M58" i="14"/>
  <c r="L58" i="14"/>
  <c r="K61" i="14"/>
  <c r="BM4" i="14"/>
  <c r="BI5" i="14"/>
  <c r="BM6" i="14"/>
  <c r="I7" i="14"/>
  <c r="L8" i="14"/>
  <c r="L12" i="14"/>
  <c r="L16" i="14"/>
  <c r="L20" i="14"/>
  <c r="N23" i="14"/>
  <c r="J24" i="14"/>
  <c r="I26" i="14"/>
  <c r="J26" i="14" s="1"/>
  <c r="K29" i="14"/>
  <c r="I29" i="14"/>
  <c r="J29" i="14" s="1"/>
  <c r="L30" i="14"/>
  <c r="M34" i="14"/>
  <c r="L34" i="14"/>
  <c r="M38" i="14"/>
  <c r="L38" i="14"/>
  <c r="K41" i="14"/>
  <c r="M51" i="14"/>
  <c r="M54" i="14"/>
  <c r="L54" i="14"/>
  <c r="K57" i="14"/>
  <c r="BG4" i="14"/>
  <c r="BK5" i="14"/>
  <c r="BK3" i="14" s="1"/>
  <c r="K25" i="14"/>
  <c r="L25" i="14" s="1"/>
  <c r="I27" i="14"/>
  <c r="J27" i="14" s="1"/>
  <c r="K27" i="14"/>
  <c r="L28" i="14"/>
  <c r="M47" i="14"/>
  <c r="L47" i="14"/>
  <c r="M50" i="14"/>
  <c r="L50" i="14"/>
  <c r="M63" i="14"/>
  <c r="L63" i="14"/>
  <c r="M66" i="14"/>
  <c r="L70" i="14"/>
  <c r="M70" i="14"/>
  <c r="M69" i="14"/>
  <c r="L69" i="14"/>
  <c r="M79" i="14"/>
  <c r="L79" i="14"/>
  <c r="K81" i="14"/>
  <c r="J81" i="14"/>
  <c r="O82" i="14"/>
  <c r="M88" i="14"/>
  <c r="K35" i="14"/>
  <c r="L35" i="14" s="1"/>
  <c r="K39" i="14"/>
  <c r="L39" i="14" s="1"/>
  <c r="J40" i="14"/>
  <c r="I41" i="14"/>
  <c r="J41" i="14" s="1"/>
  <c r="K43" i="14"/>
  <c r="L43" i="14" s="1"/>
  <c r="J44" i="14"/>
  <c r="I45" i="14"/>
  <c r="J45" i="14" s="1"/>
  <c r="K47" i="14"/>
  <c r="J48" i="14"/>
  <c r="I49" i="14"/>
  <c r="J49" i="14" s="1"/>
  <c r="K51" i="14"/>
  <c r="L51" i="14" s="1"/>
  <c r="J52" i="14"/>
  <c r="I53" i="14"/>
  <c r="J53" i="14" s="1"/>
  <c r="K55" i="14"/>
  <c r="L55" i="14" s="1"/>
  <c r="J56" i="14"/>
  <c r="I57" i="14"/>
  <c r="J57" i="14" s="1"/>
  <c r="K59" i="14"/>
  <c r="J60" i="14"/>
  <c r="I61" i="14"/>
  <c r="J61" i="14" s="1"/>
  <c r="K63" i="14"/>
  <c r="J64" i="14"/>
  <c r="I65" i="14"/>
  <c r="J65" i="14" s="1"/>
  <c r="K66" i="14"/>
  <c r="L66" i="14" s="1"/>
  <c r="K67" i="14"/>
  <c r="L67" i="14" s="1"/>
  <c r="K68" i="14"/>
  <c r="K71" i="14"/>
  <c r="M75" i="14"/>
  <c r="L75" i="14"/>
  <c r="K77" i="14"/>
  <c r="J77" i="14"/>
  <c r="O78" i="14"/>
  <c r="M84" i="14"/>
  <c r="L84" i="14"/>
  <c r="M91" i="14"/>
  <c r="L91" i="14"/>
  <c r="L68" i="14"/>
  <c r="L71" i="14"/>
  <c r="I72" i="14"/>
  <c r="J72" i="14" s="1"/>
  <c r="K72" i="14"/>
  <c r="K73" i="14"/>
  <c r="J73" i="14"/>
  <c r="L74" i="14"/>
  <c r="M80" i="14"/>
  <c r="M87" i="14"/>
  <c r="L87" i="14"/>
  <c r="K89" i="14"/>
  <c r="J89" i="14"/>
  <c r="L90" i="14"/>
  <c r="K70" i="14"/>
  <c r="M71" i="14"/>
  <c r="M76" i="14"/>
  <c r="L76" i="14"/>
  <c r="M83" i="14"/>
  <c r="L83" i="14"/>
  <c r="K85" i="14"/>
  <c r="J85" i="14"/>
  <c r="L86" i="14"/>
  <c r="M93" i="14"/>
  <c r="L93" i="14"/>
  <c r="M74" i="14"/>
  <c r="K76" i="14"/>
  <c r="M78" i="14"/>
  <c r="N78" i="14" s="1"/>
  <c r="K80" i="14"/>
  <c r="L80" i="14" s="1"/>
  <c r="M82" i="14"/>
  <c r="N82" i="14" s="1"/>
  <c r="K84" i="14"/>
  <c r="M86" i="14"/>
  <c r="K88" i="14"/>
  <c r="L88" i="14" s="1"/>
  <c r="M90" i="14"/>
  <c r="K95" i="14"/>
  <c r="M99" i="14"/>
  <c r="L99" i="14"/>
  <c r="K101" i="14"/>
  <c r="J101" i="14"/>
  <c r="L102" i="14"/>
  <c r="M107" i="14"/>
  <c r="L107" i="14"/>
  <c r="M109" i="14"/>
  <c r="L95" i="14"/>
  <c r="I96" i="14"/>
  <c r="J96" i="14" s="1"/>
  <c r="K97" i="14"/>
  <c r="J97" i="14"/>
  <c r="L98" i="14"/>
  <c r="M104" i="14"/>
  <c r="K106" i="14"/>
  <c r="J106" i="14"/>
  <c r="L92" i="14"/>
  <c r="J94" i="14"/>
  <c r="M95" i="14"/>
  <c r="M100" i="14"/>
  <c r="L100" i="14"/>
  <c r="M108" i="14"/>
  <c r="K93" i="14"/>
  <c r="M103" i="14"/>
  <c r="L103" i="14"/>
  <c r="M105" i="14"/>
  <c r="M112" i="14"/>
  <c r="L112" i="14"/>
  <c r="M98" i="14"/>
  <c r="K100" i="14"/>
  <c r="M102" i="14"/>
  <c r="K104" i="14"/>
  <c r="L104" i="14" s="1"/>
  <c r="K108" i="14"/>
  <c r="L108" i="14" s="1"/>
  <c r="M111" i="14"/>
  <c r="K112" i="14"/>
  <c r="L113" i="14"/>
  <c r="K115" i="14"/>
  <c r="L115" i="14" s="1"/>
  <c r="M124" i="14"/>
  <c r="M127" i="14"/>
  <c r="K105" i="14"/>
  <c r="L105" i="14" s="1"/>
  <c r="K109" i="14"/>
  <c r="L109" i="14" s="1"/>
  <c r="K126" i="14"/>
  <c r="K111" i="14"/>
  <c r="L111" i="14" s="1"/>
  <c r="M113" i="14"/>
  <c r="M116" i="14"/>
  <c r="M120" i="14"/>
  <c r="L120" i="14"/>
  <c r="M123" i="14"/>
  <c r="I110" i="14"/>
  <c r="J110" i="14" s="1"/>
  <c r="I114" i="14"/>
  <c r="J114" i="14" s="1"/>
  <c r="K117" i="14"/>
  <c r="J117" i="14"/>
  <c r="M119" i="14"/>
  <c r="L119" i="14"/>
  <c r="K123" i="14"/>
  <c r="L123" i="14" s="1"/>
  <c r="K127" i="14"/>
  <c r="L127" i="14" s="1"/>
  <c r="J130" i="14"/>
  <c r="K130" i="14"/>
  <c r="K116" i="14"/>
  <c r="L116" i="14" s="1"/>
  <c r="I118" i="14"/>
  <c r="J118" i="14" s="1"/>
  <c r="K120" i="14"/>
  <c r="J121" i="14"/>
  <c r="I122" i="14"/>
  <c r="J122" i="14" s="1"/>
  <c r="K124" i="14"/>
  <c r="L124" i="14" s="1"/>
  <c r="J125" i="14"/>
  <c r="I126" i="14"/>
  <c r="J126" i="14" s="1"/>
  <c r="L128" i="14"/>
  <c r="J132" i="14"/>
  <c r="K132" i="14"/>
  <c r="M128" i="14"/>
  <c r="K129" i="14"/>
  <c r="L129" i="14" s="1"/>
  <c r="M136" i="14"/>
  <c r="L136" i="14"/>
  <c r="L142" i="14"/>
  <c r="M142" i="14"/>
  <c r="J148" i="14"/>
  <c r="K148" i="14"/>
  <c r="M159" i="14"/>
  <c r="K131" i="14"/>
  <c r="L131" i="14" s="1"/>
  <c r="I134" i="14"/>
  <c r="J134" i="14" s="1"/>
  <c r="L135" i="14"/>
  <c r="K137" i="14"/>
  <c r="L137" i="14" s="1"/>
  <c r="M140" i="14"/>
  <c r="L140" i="14"/>
  <c r="I138" i="14"/>
  <c r="J138" i="14" s="1"/>
  <c r="M139" i="14"/>
  <c r="I147" i="14"/>
  <c r="J147" i="14" s="1"/>
  <c r="K147" i="14"/>
  <c r="M151" i="14"/>
  <c r="M133" i="14"/>
  <c r="N133" i="14" s="1"/>
  <c r="M137" i="14"/>
  <c r="K139" i="14"/>
  <c r="L139" i="14" s="1"/>
  <c r="L141" i="14"/>
  <c r="J144" i="14"/>
  <c r="K144" i="14"/>
  <c r="M155" i="14"/>
  <c r="I145" i="14"/>
  <c r="J145" i="14" s="1"/>
  <c r="I149" i="14"/>
  <c r="J149" i="14" s="1"/>
  <c r="K152" i="14"/>
  <c r="J152" i="14"/>
  <c r="I153" i="14"/>
  <c r="J153" i="14" s="1"/>
  <c r="K156" i="14"/>
  <c r="J156" i="14"/>
  <c r="I157" i="14"/>
  <c r="J157" i="14" s="1"/>
  <c r="K160" i="14"/>
  <c r="J160" i="14"/>
  <c r="I161" i="14"/>
  <c r="J161" i="14" s="1"/>
  <c r="M166" i="14"/>
  <c r="I143" i="14"/>
  <c r="J143" i="14" s="1"/>
  <c r="K146" i="14"/>
  <c r="L146" i="14" s="1"/>
  <c r="M150" i="14"/>
  <c r="L150" i="14"/>
  <c r="M154" i="14"/>
  <c r="L154" i="14"/>
  <c r="M158" i="14"/>
  <c r="L158" i="14"/>
  <c r="M146" i="14"/>
  <c r="M172" i="14"/>
  <c r="L172" i="14"/>
  <c r="K151" i="14"/>
  <c r="L151" i="14" s="1"/>
  <c r="K155" i="14"/>
  <c r="L155" i="14" s="1"/>
  <c r="K159" i="14"/>
  <c r="L159" i="14" s="1"/>
  <c r="L170" i="14"/>
  <c r="I162" i="14"/>
  <c r="J162" i="14" s="1"/>
  <c r="K162" i="14"/>
  <c r="K163" i="14"/>
  <c r="J163" i="14"/>
  <c r="I164" i="14"/>
  <c r="J164" i="14" s="1"/>
  <c r="K167" i="14"/>
  <c r="J167" i="14"/>
  <c r="I168" i="14"/>
  <c r="J168" i="14" s="1"/>
  <c r="I171" i="14"/>
  <c r="J171" i="14" s="1"/>
  <c r="K171" i="14"/>
  <c r="M165" i="14"/>
  <c r="L165" i="14"/>
  <c r="L169" i="14"/>
  <c r="I177" i="14"/>
  <c r="J177" i="14" s="1"/>
  <c r="K185" i="14"/>
  <c r="J185" i="14"/>
  <c r="K166" i="14"/>
  <c r="L166" i="14" s="1"/>
  <c r="K169" i="14"/>
  <c r="K170" i="14"/>
  <c r="M173" i="14"/>
  <c r="L173" i="14"/>
  <c r="K174" i="14"/>
  <c r="M180" i="14"/>
  <c r="L174" i="14"/>
  <c r="I175" i="14"/>
  <c r="J175" i="14" s="1"/>
  <c r="M176" i="14"/>
  <c r="I181" i="14"/>
  <c r="J181" i="14" s="1"/>
  <c r="M174" i="14"/>
  <c r="K176" i="14"/>
  <c r="L176" i="14" s="1"/>
  <c r="L178" i="14"/>
  <c r="M178" i="14"/>
  <c r="M183" i="14"/>
  <c r="L183" i="14"/>
  <c r="K179" i="14"/>
  <c r="L179" i="14" s="1"/>
  <c r="M182" i="14"/>
  <c r="L182" i="14"/>
  <c r="K188" i="14"/>
  <c r="I188" i="14"/>
  <c r="J188" i="14" s="1"/>
  <c r="M191" i="14"/>
  <c r="K180" i="14"/>
  <c r="L180" i="14" s="1"/>
  <c r="K183" i="14"/>
  <c r="O184" i="14"/>
  <c r="N184" i="14"/>
  <c r="M186" i="14"/>
  <c r="M190" i="14"/>
  <c r="I192" i="14"/>
  <c r="J192" i="14" s="1"/>
  <c r="L187" i="14"/>
  <c r="M189" i="14"/>
  <c r="L189" i="14"/>
  <c r="K186" i="14"/>
  <c r="L186" i="14" s="1"/>
  <c r="K191" i="14"/>
  <c r="L191" i="14" s="1"/>
  <c r="K190" i="14"/>
  <c r="L190" i="14" s="1"/>
  <c r="M198" i="14"/>
  <c r="L198" i="14"/>
  <c r="M196" i="14"/>
  <c r="L196" i="14"/>
  <c r="L193" i="14"/>
  <c r="I194" i="14"/>
  <c r="J194" i="14" s="1"/>
  <c r="M195" i="14"/>
  <c r="L195" i="14"/>
  <c r="L199" i="14"/>
  <c r="I200" i="14"/>
  <c r="J200" i="14" s="1"/>
  <c r="M199" i="14"/>
  <c r="M197" i="14"/>
  <c r="L197" i="14"/>
  <c r="G51" i="1"/>
  <c r="G61" i="1" s="1"/>
  <c r="K51" i="1"/>
  <c r="K61" i="1" s="1"/>
  <c r="O51" i="1"/>
  <c r="O61" i="1" s="1"/>
  <c r="S51" i="1"/>
  <c r="S61" i="1" s="1"/>
  <c r="W51" i="1"/>
  <c r="W61" i="1" s="1"/>
  <c r="AA51" i="1"/>
  <c r="AA61" i="1" s="1"/>
  <c r="AE51" i="1"/>
  <c r="AE61" i="1" s="1"/>
  <c r="H51" i="1"/>
  <c r="H61" i="1" s="1"/>
  <c r="L51" i="1"/>
  <c r="L61" i="1" s="1"/>
  <c r="P51" i="1"/>
  <c r="P61" i="1" s="1"/>
  <c r="T51" i="1"/>
  <c r="T61" i="1" s="1"/>
  <c r="X51" i="1"/>
  <c r="X61" i="1" s="1"/>
  <c r="AB51" i="1"/>
  <c r="AB61" i="1" s="1"/>
  <c r="AF51" i="1"/>
  <c r="AF61" i="1" s="1"/>
  <c r="G57" i="1"/>
  <c r="G58" i="1" s="1"/>
  <c r="K57" i="1"/>
  <c r="K58" i="1" s="1"/>
  <c r="O57" i="1"/>
  <c r="S57" i="1"/>
  <c r="W57" i="1"/>
  <c r="W58" i="1" s="1"/>
  <c r="AB57" i="1"/>
  <c r="AB58" i="1" s="1"/>
  <c r="AF57" i="1"/>
  <c r="E51" i="1"/>
  <c r="I51" i="1"/>
  <c r="M51" i="1"/>
  <c r="Q51" i="1"/>
  <c r="U51" i="1"/>
  <c r="Y51" i="1"/>
  <c r="AC51" i="1"/>
  <c r="AG51" i="1"/>
  <c r="F58" i="1"/>
  <c r="J58" i="1"/>
  <c r="N58" i="1"/>
  <c r="R58" i="1"/>
  <c r="V51" i="1"/>
  <c r="Z51" i="1"/>
  <c r="AD51" i="1"/>
  <c r="AH51" i="1"/>
  <c r="O58" i="1"/>
  <c r="AA58" i="1"/>
  <c r="AE58" i="1"/>
  <c r="L58" i="1"/>
  <c r="P58" i="1"/>
  <c r="T58" i="1"/>
  <c r="AF58" i="1"/>
  <c r="O191" i="14" l="1"/>
  <c r="N191" i="14"/>
  <c r="O159" i="14"/>
  <c r="N159" i="14"/>
  <c r="N146" i="14"/>
  <c r="O146" i="14"/>
  <c r="P133" i="14"/>
  <c r="Q133" i="14"/>
  <c r="O137" i="14"/>
  <c r="N137" i="14"/>
  <c r="N88" i="14"/>
  <c r="O88" i="14"/>
  <c r="N80" i="14"/>
  <c r="O80" i="14"/>
  <c r="O66" i="14"/>
  <c r="N66" i="14"/>
  <c r="O51" i="14"/>
  <c r="N51" i="14"/>
  <c r="N15" i="14"/>
  <c r="O15" i="14"/>
  <c r="O186" i="14"/>
  <c r="N186" i="14"/>
  <c r="O155" i="14"/>
  <c r="N155" i="14"/>
  <c r="O109" i="14"/>
  <c r="N109" i="14"/>
  <c r="N115" i="14"/>
  <c r="O115" i="14"/>
  <c r="N108" i="14"/>
  <c r="O108" i="14"/>
  <c r="P78" i="14"/>
  <c r="Q78" i="14"/>
  <c r="O55" i="14"/>
  <c r="N55" i="14"/>
  <c r="O39" i="14"/>
  <c r="N39" i="14"/>
  <c r="P21" i="14"/>
  <c r="Q21" i="14"/>
  <c r="P13" i="14"/>
  <c r="Q13" i="14"/>
  <c r="N176" i="14"/>
  <c r="O176" i="14"/>
  <c r="O166" i="14"/>
  <c r="N166" i="14"/>
  <c r="O151" i="14"/>
  <c r="N151" i="14"/>
  <c r="N139" i="14"/>
  <c r="O139" i="14"/>
  <c r="O124" i="14"/>
  <c r="N124" i="14"/>
  <c r="N127" i="14"/>
  <c r="O127" i="14"/>
  <c r="O105" i="14"/>
  <c r="N105" i="14"/>
  <c r="N104" i="14"/>
  <c r="O104" i="14"/>
  <c r="O43" i="14"/>
  <c r="N43" i="14"/>
  <c r="O35" i="14"/>
  <c r="N35" i="14"/>
  <c r="N19" i="14"/>
  <c r="O19" i="14"/>
  <c r="N11" i="14"/>
  <c r="O11" i="14"/>
  <c r="O190" i="14"/>
  <c r="N190" i="14"/>
  <c r="O180" i="14"/>
  <c r="N180" i="14"/>
  <c r="O129" i="14"/>
  <c r="N129" i="14"/>
  <c r="O116" i="14"/>
  <c r="N116" i="14"/>
  <c r="N123" i="14"/>
  <c r="O123" i="14"/>
  <c r="N111" i="14"/>
  <c r="O111" i="14"/>
  <c r="P82" i="14"/>
  <c r="Q82" i="14"/>
  <c r="O67" i="14"/>
  <c r="N67" i="14"/>
  <c r="O25" i="14"/>
  <c r="N25" i="14"/>
  <c r="O197" i="14"/>
  <c r="N197" i="14"/>
  <c r="K200" i="14"/>
  <c r="M194" i="14"/>
  <c r="N187" i="14"/>
  <c r="O187" i="14"/>
  <c r="M181" i="14"/>
  <c r="M175" i="14"/>
  <c r="N165" i="14"/>
  <c r="O165" i="14"/>
  <c r="M168" i="14"/>
  <c r="M164" i="14"/>
  <c r="M143" i="14"/>
  <c r="K161" i="14"/>
  <c r="K157" i="14"/>
  <c r="K153" i="14"/>
  <c r="K149" i="14"/>
  <c r="K143" i="14"/>
  <c r="L143" i="14" s="1"/>
  <c r="M144" i="14"/>
  <c r="L144" i="14"/>
  <c r="M147" i="14"/>
  <c r="L147" i="14"/>
  <c r="K138" i="14"/>
  <c r="K134" i="14"/>
  <c r="M126" i="14"/>
  <c r="L126" i="14"/>
  <c r="L121" i="14"/>
  <c r="M121" i="14"/>
  <c r="K122" i="14"/>
  <c r="M110" i="14"/>
  <c r="N92" i="14"/>
  <c r="O92" i="14"/>
  <c r="O102" i="14"/>
  <c r="N102" i="14"/>
  <c r="O83" i="14"/>
  <c r="N83" i="14"/>
  <c r="O91" i="14"/>
  <c r="N91" i="14"/>
  <c r="O75" i="14"/>
  <c r="N75" i="14"/>
  <c r="M57" i="14"/>
  <c r="L57" i="14"/>
  <c r="L52" i="14"/>
  <c r="M52" i="14"/>
  <c r="M41" i="14"/>
  <c r="L41" i="14"/>
  <c r="M81" i="14"/>
  <c r="L81" i="14"/>
  <c r="O69" i="14"/>
  <c r="N69" i="14"/>
  <c r="K53" i="14"/>
  <c r="N38" i="14"/>
  <c r="O38" i="14"/>
  <c r="N30" i="14"/>
  <c r="O30" i="14"/>
  <c r="O16" i="14"/>
  <c r="N16" i="14"/>
  <c r="O199" i="14"/>
  <c r="N199" i="14"/>
  <c r="K194" i="14"/>
  <c r="L194" i="14" s="1"/>
  <c r="O198" i="14"/>
  <c r="N198" i="14"/>
  <c r="K192" i="14"/>
  <c r="M188" i="14"/>
  <c r="L188" i="14"/>
  <c r="O179" i="14"/>
  <c r="N179" i="14"/>
  <c r="N178" i="14"/>
  <c r="O178" i="14"/>
  <c r="K181" i="14"/>
  <c r="L181" i="14" s="1"/>
  <c r="K175" i="14"/>
  <c r="L175" i="14" s="1"/>
  <c r="K177" i="14"/>
  <c r="K168" i="14"/>
  <c r="L168" i="14" s="1"/>
  <c r="K164" i="14"/>
  <c r="L164" i="14" s="1"/>
  <c r="M162" i="14"/>
  <c r="L162" i="14"/>
  <c r="N158" i="14"/>
  <c r="O158" i="14"/>
  <c r="N150" i="14"/>
  <c r="O150" i="14"/>
  <c r="L160" i="14"/>
  <c r="M160" i="14"/>
  <c r="L156" i="14"/>
  <c r="M156" i="14"/>
  <c r="L152" i="14"/>
  <c r="M152" i="14"/>
  <c r="O141" i="14"/>
  <c r="N141" i="14"/>
  <c r="N135" i="14"/>
  <c r="O135" i="14"/>
  <c r="N142" i="14"/>
  <c r="O142" i="14"/>
  <c r="L132" i="14"/>
  <c r="M132" i="14"/>
  <c r="L125" i="14"/>
  <c r="M125" i="14"/>
  <c r="M130" i="14"/>
  <c r="L130" i="14"/>
  <c r="N119" i="14"/>
  <c r="O119" i="14"/>
  <c r="K110" i="14"/>
  <c r="L110" i="14" s="1"/>
  <c r="K118" i="14"/>
  <c r="K96" i="14"/>
  <c r="M101" i="14"/>
  <c r="L101" i="14"/>
  <c r="O86" i="14"/>
  <c r="N86" i="14"/>
  <c r="O87" i="14"/>
  <c r="N87" i="14"/>
  <c r="O74" i="14"/>
  <c r="N74" i="14"/>
  <c r="M72" i="14"/>
  <c r="L72" i="14"/>
  <c r="M61" i="14"/>
  <c r="L61" i="14"/>
  <c r="L56" i="14"/>
  <c r="M56" i="14"/>
  <c r="M45" i="14"/>
  <c r="L40" i="14"/>
  <c r="M40" i="14"/>
  <c r="N50" i="14"/>
  <c r="O50" i="14"/>
  <c r="N28" i="14"/>
  <c r="O28" i="14"/>
  <c r="BG6" i="14"/>
  <c r="M29" i="14"/>
  <c r="L29" i="14"/>
  <c r="L24" i="14"/>
  <c r="M24" i="14"/>
  <c r="O12" i="14"/>
  <c r="N12" i="14"/>
  <c r="N42" i="14"/>
  <c r="O42" i="14"/>
  <c r="M37" i="14"/>
  <c r="L37" i="14"/>
  <c r="M33" i="14"/>
  <c r="L33" i="14"/>
  <c r="K31" i="14"/>
  <c r="N46" i="14"/>
  <c r="O46" i="14"/>
  <c r="O17" i="14"/>
  <c r="N17" i="14"/>
  <c r="O18" i="14"/>
  <c r="N18" i="14"/>
  <c r="O10" i="14"/>
  <c r="N10" i="14"/>
  <c r="O22" i="14"/>
  <c r="N22" i="14"/>
  <c r="N34" i="14"/>
  <c r="O34" i="14"/>
  <c r="Q23" i="14"/>
  <c r="P23" i="14"/>
  <c r="O8" i="14"/>
  <c r="N8" i="14"/>
  <c r="M31" i="14"/>
  <c r="L31" i="14"/>
  <c r="O59" i="14"/>
  <c r="N59" i="14"/>
  <c r="BI3" i="14"/>
  <c r="O9" i="14"/>
  <c r="N9" i="14"/>
  <c r="O14" i="14"/>
  <c r="N14" i="14"/>
  <c r="N195" i="14"/>
  <c r="O195" i="14"/>
  <c r="O193" i="14"/>
  <c r="N193" i="14"/>
  <c r="N189" i="14"/>
  <c r="O189" i="14"/>
  <c r="M192" i="14"/>
  <c r="L192" i="14"/>
  <c r="N183" i="14"/>
  <c r="O183" i="14"/>
  <c r="O174" i="14"/>
  <c r="N174" i="14"/>
  <c r="O173" i="14"/>
  <c r="N173" i="14"/>
  <c r="M177" i="14"/>
  <c r="L177" i="14"/>
  <c r="L167" i="14"/>
  <c r="M167" i="14"/>
  <c r="L163" i="14"/>
  <c r="M163" i="14"/>
  <c r="O170" i="14"/>
  <c r="N170" i="14"/>
  <c r="O172" i="14"/>
  <c r="N172" i="14"/>
  <c r="M145" i="14"/>
  <c r="O140" i="14"/>
  <c r="N140" i="14"/>
  <c r="M134" i="14"/>
  <c r="L134" i="14"/>
  <c r="O136" i="14"/>
  <c r="N136" i="14"/>
  <c r="M118" i="14"/>
  <c r="L118" i="14"/>
  <c r="M114" i="14"/>
  <c r="L106" i="14"/>
  <c r="M106" i="14"/>
  <c r="O98" i="14"/>
  <c r="N98" i="14"/>
  <c r="M96" i="14"/>
  <c r="L96" i="14"/>
  <c r="O107" i="14"/>
  <c r="N107" i="14"/>
  <c r="M85" i="14"/>
  <c r="L85" i="14"/>
  <c r="N76" i="14"/>
  <c r="O76" i="14"/>
  <c r="O90" i="14"/>
  <c r="N90" i="14"/>
  <c r="M73" i="14"/>
  <c r="L73" i="14"/>
  <c r="O71" i="14"/>
  <c r="N71" i="14"/>
  <c r="N84" i="14"/>
  <c r="O84" i="14"/>
  <c r="M77" i="14"/>
  <c r="L77" i="14"/>
  <c r="M65" i="14"/>
  <c r="L60" i="14"/>
  <c r="M60" i="14"/>
  <c r="M49" i="14"/>
  <c r="L44" i="14"/>
  <c r="M44" i="14"/>
  <c r="O79" i="14"/>
  <c r="N79" i="14"/>
  <c r="O63" i="14"/>
  <c r="N63" i="14"/>
  <c r="M200" i="14"/>
  <c r="L200" i="14"/>
  <c r="N182" i="14"/>
  <c r="O182" i="14"/>
  <c r="L185" i="14"/>
  <c r="M185" i="14"/>
  <c r="O169" i="14"/>
  <c r="N169" i="14"/>
  <c r="M171" i="14"/>
  <c r="L171" i="14"/>
  <c r="N154" i="14"/>
  <c r="O154" i="14"/>
  <c r="M161" i="14"/>
  <c r="L161" i="14"/>
  <c r="M157" i="14"/>
  <c r="L157" i="14"/>
  <c r="M153" i="14"/>
  <c r="L153" i="14"/>
  <c r="M149" i="14"/>
  <c r="L149" i="14"/>
  <c r="K145" i="14"/>
  <c r="L145" i="14" s="1"/>
  <c r="M138" i="14"/>
  <c r="L138" i="14"/>
  <c r="N131" i="14"/>
  <c r="O131" i="14"/>
  <c r="L148" i="14"/>
  <c r="M148" i="14"/>
  <c r="N128" i="14"/>
  <c r="O128" i="14"/>
  <c r="M122" i="14"/>
  <c r="L122" i="14"/>
  <c r="L117" i="14"/>
  <c r="M117" i="14"/>
  <c r="K114" i="14"/>
  <c r="L114" i="14" s="1"/>
  <c r="O120" i="14"/>
  <c r="N120" i="14"/>
  <c r="N113" i="14"/>
  <c r="O113" i="14"/>
  <c r="O112" i="14"/>
  <c r="N112" i="14"/>
  <c r="O103" i="14"/>
  <c r="N103" i="14"/>
  <c r="L94" i="14"/>
  <c r="M94" i="14"/>
  <c r="M97" i="14"/>
  <c r="L97" i="14"/>
  <c r="O95" i="14"/>
  <c r="N95" i="14"/>
  <c r="O99" i="14"/>
  <c r="N99" i="14"/>
  <c r="O93" i="14"/>
  <c r="N93" i="14"/>
  <c r="M89" i="14"/>
  <c r="L89" i="14"/>
  <c r="N68" i="14"/>
  <c r="O68" i="14"/>
  <c r="L64" i="14"/>
  <c r="M64" i="14"/>
  <c r="M53" i="14"/>
  <c r="L53" i="14"/>
  <c r="L48" i="14"/>
  <c r="M48" i="14"/>
  <c r="O70" i="14"/>
  <c r="N70" i="14"/>
  <c r="O47" i="14"/>
  <c r="N47" i="14"/>
  <c r="M27" i="14"/>
  <c r="L27" i="14"/>
  <c r="N54" i="14"/>
  <c r="O54" i="14"/>
  <c r="M26" i="14"/>
  <c r="O20" i="14"/>
  <c r="N20" i="14"/>
  <c r="J7" i="14"/>
  <c r="BG5" i="14"/>
  <c r="BM3" i="14"/>
  <c r="L36" i="14"/>
  <c r="M36" i="14"/>
  <c r="L32" i="14"/>
  <c r="M32" i="14"/>
  <c r="K65" i="14"/>
  <c r="L65" i="14" s="1"/>
  <c r="N196" i="14"/>
  <c r="O196" i="14"/>
  <c r="Q184" i="14"/>
  <c r="P184" i="14"/>
  <c r="N100" i="14"/>
  <c r="O100" i="14"/>
  <c r="N58" i="14"/>
  <c r="O58" i="14"/>
  <c r="K45" i="14"/>
  <c r="L45" i="14" s="1"/>
  <c r="N62" i="14"/>
  <c r="O62" i="14"/>
  <c r="K49" i="14"/>
  <c r="L49" i="14" s="1"/>
  <c r="K26" i="14"/>
  <c r="L26" i="14" s="1"/>
  <c r="X58" i="1"/>
  <c r="H58" i="1"/>
  <c r="S58" i="1"/>
  <c r="AG61" i="1"/>
  <c r="AG58" i="1"/>
  <c r="AD61" i="1"/>
  <c r="AD58" i="1"/>
  <c r="AC61" i="1"/>
  <c r="AC58" i="1"/>
  <c r="M61" i="1"/>
  <c r="M58" i="1"/>
  <c r="AH61" i="1"/>
  <c r="AH58" i="1"/>
  <c r="Z61" i="1"/>
  <c r="Z58" i="1"/>
  <c r="Y61" i="1"/>
  <c r="I61" i="1"/>
  <c r="I58" i="1"/>
  <c r="Q61" i="1"/>
  <c r="Q58" i="1"/>
  <c r="V61" i="1"/>
  <c r="V58" i="1"/>
  <c r="U61" i="1"/>
  <c r="U58" i="1"/>
  <c r="E61" i="1"/>
  <c r="E58" i="1"/>
  <c r="BG3" i="14" l="1"/>
  <c r="O49" i="14"/>
  <c r="N49" i="14"/>
  <c r="O65" i="14"/>
  <c r="N65" i="14"/>
  <c r="O145" i="14"/>
  <c r="N145" i="14"/>
  <c r="O164" i="14"/>
  <c r="N164" i="14"/>
  <c r="O181" i="14"/>
  <c r="N181" i="14"/>
  <c r="O143" i="14"/>
  <c r="N143" i="14"/>
  <c r="O110" i="14"/>
  <c r="N110" i="14"/>
  <c r="O168" i="14"/>
  <c r="N168" i="14"/>
  <c r="O194" i="14"/>
  <c r="N194" i="14"/>
  <c r="N26" i="14"/>
  <c r="O26" i="14"/>
  <c r="O45" i="14"/>
  <c r="N45" i="14"/>
  <c r="O114" i="14"/>
  <c r="N114" i="14"/>
  <c r="O175" i="14"/>
  <c r="N175" i="14"/>
  <c r="O64" i="14"/>
  <c r="N64" i="14"/>
  <c r="O185" i="14"/>
  <c r="N185" i="14"/>
  <c r="Q84" i="14"/>
  <c r="P84" i="14"/>
  <c r="O163" i="14"/>
  <c r="N163" i="14"/>
  <c r="Q22" i="14"/>
  <c r="P22" i="14"/>
  <c r="O33" i="14"/>
  <c r="N33" i="14"/>
  <c r="Q58" i="14"/>
  <c r="P58" i="14"/>
  <c r="O36" i="14"/>
  <c r="N36" i="14"/>
  <c r="Q62" i="14"/>
  <c r="P62" i="14"/>
  <c r="Q100" i="14"/>
  <c r="P100" i="14"/>
  <c r="Q196" i="14"/>
  <c r="P196" i="14"/>
  <c r="K2" i="14"/>
  <c r="M7" i="14"/>
  <c r="L7" i="14"/>
  <c r="Q68" i="14"/>
  <c r="P68" i="14"/>
  <c r="O94" i="14"/>
  <c r="N94" i="14"/>
  <c r="O122" i="14"/>
  <c r="N122" i="14"/>
  <c r="O138" i="14"/>
  <c r="N138" i="14"/>
  <c r="Q154" i="14"/>
  <c r="P154" i="14"/>
  <c r="Q182" i="14"/>
  <c r="P182" i="14"/>
  <c r="O44" i="14"/>
  <c r="N44" i="14"/>
  <c r="O60" i="14"/>
  <c r="N60" i="14"/>
  <c r="O106" i="14"/>
  <c r="N106" i="14"/>
  <c r="O167" i="14"/>
  <c r="N167" i="14"/>
  <c r="Q183" i="14"/>
  <c r="P183" i="14"/>
  <c r="Q189" i="14"/>
  <c r="P189" i="14"/>
  <c r="Q195" i="14"/>
  <c r="P195" i="14"/>
  <c r="Q34" i="14"/>
  <c r="P34" i="14"/>
  <c r="Q10" i="14"/>
  <c r="P10" i="14"/>
  <c r="P17" i="14"/>
  <c r="Q17" i="14"/>
  <c r="Q46" i="14"/>
  <c r="P46" i="14"/>
  <c r="O37" i="14"/>
  <c r="N37" i="14"/>
  <c r="BE4" i="14"/>
  <c r="S184" i="14"/>
  <c r="R184" i="14"/>
  <c r="BC5" i="14"/>
  <c r="BE5" i="14"/>
  <c r="O32" i="14"/>
  <c r="N32" i="14"/>
  <c r="Q20" i="14"/>
  <c r="P20" i="14"/>
  <c r="Q47" i="14"/>
  <c r="P47" i="14"/>
  <c r="O89" i="14"/>
  <c r="N89" i="14"/>
  <c r="Q99" i="14"/>
  <c r="P99" i="14"/>
  <c r="O97" i="14"/>
  <c r="N97" i="14"/>
  <c r="Q103" i="14"/>
  <c r="P103" i="14"/>
  <c r="N148" i="14"/>
  <c r="O148" i="14"/>
  <c r="O153" i="14"/>
  <c r="N153" i="14"/>
  <c r="O161" i="14"/>
  <c r="N161" i="14"/>
  <c r="N171" i="14"/>
  <c r="O171" i="14"/>
  <c r="O200" i="14"/>
  <c r="N200" i="14"/>
  <c r="Q79" i="14"/>
  <c r="P79" i="14"/>
  <c r="O73" i="14"/>
  <c r="N73" i="14"/>
  <c r="Q107" i="14"/>
  <c r="P107" i="14"/>
  <c r="P98" i="14"/>
  <c r="Q98" i="14"/>
  <c r="Q136" i="14"/>
  <c r="P136" i="14"/>
  <c r="Q140" i="14"/>
  <c r="P140" i="14"/>
  <c r="Q172" i="14"/>
  <c r="P172" i="14"/>
  <c r="O177" i="14"/>
  <c r="N177" i="14"/>
  <c r="P174" i="14"/>
  <c r="Q174" i="14"/>
  <c r="O192" i="14"/>
  <c r="N192" i="14"/>
  <c r="P193" i="14"/>
  <c r="Q193" i="14"/>
  <c r="Q14" i="14"/>
  <c r="P14" i="14"/>
  <c r="O31" i="14"/>
  <c r="N31" i="14"/>
  <c r="S23" i="14"/>
  <c r="R23" i="14"/>
  <c r="BE6" i="14"/>
  <c r="O24" i="14"/>
  <c r="N24" i="14"/>
  <c r="N72" i="14"/>
  <c r="O72" i="14"/>
  <c r="Q87" i="14"/>
  <c r="P87" i="14"/>
  <c r="O101" i="14"/>
  <c r="N101" i="14"/>
  <c r="O132" i="14"/>
  <c r="N132" i="14"/>
  <c r="Q135" i="14"/>
  <c r="P135" i="14"/>
  <c r="O152" i="14"/>
  <c r="N152" i="14"/>
  <c r="O160" i="14"/>
  <c r="N160" i="14"/>
  <c r="Q158" i="14"/>
  <c r="P158" i="14"/>
  <c r="O188" i="14"/>
  <c r="N188" i="14"/>
  <c r="P30" i="14"/>
  <c r="Q30" i="14"/>
  <c r="Q69" i="14"/>
  <c r="P69" i="14"/>
  <c r="O41" i="14"/>
  <c r="N41" i="14"/>
  <c r="O57" i="14"/>
  <c r="N57" i="14"/>
  <c r="P91" i="14"/>
  <c r="Q91" i="14"/>
  <c r="P102" i="14"/>
  <c r="Q102" i="14"/>
  <c r="O121" i="14"/>
  <c r="N121" i="14"/>
  <c r="Q111" i="14"/>
  <c r="P111" i="14"/>
  <c r="Q11" i="14"/>
  <c r="P11" i="14"/>
  <c r="Q104" i="14"/>
  <c r="P104" i="14"/>
  <c r="Q127" i="14"/>
  <c r="P127" i="14"/>
  <c r="Q139" i="14"/>
  <c r="P139" i="14"/>
  <c r="S13" i="14"/>
  <c r="R13" i="14"/>
  <c r="Q39" i="14"/>
  <c r="P39" i="14"/>
  <c r="Q155" i="14"/>
  <c r="P155" i="14"/>
  <c r="P66" i="14"/>
  <c r="Q66" i="14"/>
  <c r="Q159" i="14"/>
  <c r="P159" i="14"/>
  <c r="Q54" i="14"/>
  <c r="P54" i="14"/>
  <c r="O48" i="14"/>
  <c r="N48" i="14"/>
  <c r="P113" i="14"/>
  <c r="Q113" i="14"/>
  <c r="Q76" i="14"/>
  <c r="P76" i="14"/>
  <c r="Q18" i="14"/>
  <c r="P18" i="14"/>
  <c r="Q12" i="14"/>
  <c r="P12" i="14"/>
  <c r="O29" i="14"/>
  <c r="N29" i="14"/>
  <c r="P28" i="14"/>
  <c r="Q28" i="14"/>
  <c r="O40" i="14"/>
  <c r="N40" i="14"/>
  <c r="O56" i="14"/>
  <c r="N56" i="14"/>
  <c r="P141" i="14"/>
  <c r="Q141" i="14"/>
  <c r="O162" i="14"/>
  <c r="N162" i="14"/>
  <c r="P178" i="14"/>
  <c r="Q178" i="14"/>
  <c r="Q16" i="14"/>
  <c r="P16" i="14"/>
  <c r="O126" i="14"/>
  <c r="N126" i="14"/>
  <c r="O147" i="14"/>
  <c r="N147" i="14"/>
  <c r="Q165" i="14"/>
  <c r="P165" i="14"/>
  <c r="Q25" i="14"/>
  <c r="P25" i="14"/>
  <c r="P129" i="14"/>
  <c r="Q129" i="14"/>
  <c r="Q190" i="14"/>
  <c r="P190" i="14"/>
  <c r="Q43" i="14"/>
  <c r="P43" i="14"/>
  <c r="Q105" i="14"/>
  <c r="P105" i="14"/>
  <c r="Q124" i="14"/>
  <c r="P124" i="14"/>
  <c r="Q151" i="14"/>
  <c r="P151" i="14"/>
  <c r="S78" i="14"/>
  <c r="R78" i="14"/>
  <c r="P115" i="14"/>
  <c r="Q115" i="14"/>
  <c r="Q15" i="14"/>
  <c r="P15" i="14"/>
  <c r="Q88" i="14"/>
  <c r="P88" i="14"/>
  <c r="S133" i="14"/>
  <c r="R133" i="14"/>
  <c r="O27" i="14"/>
  <c r="N27" i="14"/>
  <c r="P70" i="14"/>
  <c r="Q70" i="14"/>
  <c r="O53" i="14"/>
  <c r="N53" i="14"/>
  <c r="Q93" i="14"/>
  <c r="P93" i="14"/>
  <c r="P95" i="14"/>
  <c r="Q95" i="14"/>
  <c r="Q112" i="14"/>
  <c r="P112" i="14"/>
  <c r="Q120" i="14"/>
  <c r="P120" i="14"/>
  <c r="O117" i="14"/>
  <c r="N117" i="14"/>
  <c r="P128" i="14"/>
  <c r="Q128" i="14"/>
  <c r="Q131" i="14"/>
  <c r="P131" i="14"/>
  <c r="O149" i="14"/>
  <c r="N149" i="14"/>
  <c r="O157" i="14"/>
  <c r="N157" i="14"/>
  <c r="P169" i="14"/>
  <c r="Q169" i="14"/>
  <c r="Q63" i="14"/>
  <c r="P63" i="14"/>
  <c r="O77" i="14"/>
  <c r="N77" i="14"/>
  <c r="P71" i="14"/>
  <c r="Q71" i="14"/>
  <c r="P90" i="14"/>
  <c r="Q90" i="14"/>
  <c r="O85" i="14"/>
  <c r="N85" i="14"/>
  <c r="N96" i="14"/>
  <c r="O96" i="14"/>
  <c r="O118" i="14"/>
  <c r="N118" i="14"/>
  <c r="O134" i="14"/>
  <c r="N134" i="14"/>
  <c r="Q170" i="14"/>
  <c r="P170" i="14"/>
  <c r="Q173" i="14"/>
  <c r="P173" i="14"/>
  <c r="P9" i="14"/>
  <c r="Q9" i="14"/>
  <c r="Q59" i="14"/>
  <c r="P59" i="14"/>
  <c r="Q8" i="14"/>
  <c r="P8" i="14"/>
  <c r="Q42" i="14"/>
  <c r="P42" i="14"/>
  <c r="O61" i="14"/>
  <c r="N61" i="14"/>
  <c r="P74" i="14"/>
  <c r="Q74" i="14"/>
  <c r="P86" i="14"/>
  <c r="Q86" i="14"/>
  <c r="Q119" i="14"/>
  <c r="P119" i="14"/>
  <c r="O125" i="14"/>
  <c r="N125" i="14"/>
  <c r="P142" i="14"/>
  <c r="Q142" i="14"/>
  <c r="O156" i="14"/>
  <c r="N156" i="14"/>
  <c r="Q150" i="14"/>
  <c r="P150" i="14"/>
  <c r="P179" i="14"/>
  <c r="Q179" i="14"/>
  <c r="P199" i="14"/>
  <c r="Q199" i="14"/>
  <c r="Q38" i="14"/>
  <c r="P38" i="14"/>
  <c r="O81" i="14"/>
  <c r="N81" i="14"/>
  <c r="Q75" i="14"/>
  <c r="P75" i="14"/>
  <c r="Q83" i="14"/>
  <c r="P83" i="14"/>
  <c r="S82" i="14"/>
  <c r="R82" i="14"/>
  <c r="Q123" i="14"/>
  <c r="P123" i="14"/>
  <c r="Q19" i="14"/>
  <c r="P19" i="14"/>
  <c r="Q176" i="14"/>
  <c r="P176" i="14"/>
  <c r="S21" i="14"/>
  <c r="R21" i="14"/>
  <c r="Q55" i="14"/>
  <c r="P55" i="14"/>
  <c r="Q109" i="14"/>
  <c r="P109" i="14"/>
  <c r="Q186" i="14"/>
  <c r="P186" i="14"/>
  <c r="Q51" i="14"/>
  <c r="P51" i="14"/>
  <c r="P137" i="14"/>
  <c r="Q137" i="14"/>
  <c r="P191" i="14"/>
  <c r="Q191" i="14"/>
  <c r="Q50" i="14"/>
  <c r="P50" i="14"/>
  <c r="N130" i="14"/>
  <c r="O130" i="14"/>
  <c r="Q198" i="14"/>
  <c r="P198" i="14"/>
  <c r="O52" i="14"/>
  <c r="N52" i="14"/>
  <c r="Q92" i="14"/>
  <c r="P92" i="14"/>
  <c r="N144" i="14"/>
  <c r="O144" i="14"/>
  <c r="P187" i="14"/>
  <c r="Q187" i="14"/>
  <c r="Q197" i="14"/>
  <c r="P197" i="14"/>
  <c r="Q67" i="14"/>
  <c r="P67" i="14"/>
  <c r="Q116" i="14"/>
  <c r="P116" i="14"/>
  <c r="P180" i="14"/>
  <c r="Q180" i="14"/>
  <c r="Q35" i="14"/>
  <c r="P35" i="14"/>
  <c r="Q166" i="14"/>
  <c r="P166" i="14"/>
  <c r="Q108" i="14"/>
  <c r="P108" i="14"/>
  <c r="Q80" i="14"/>
  <c r="P80" i="14"/>
  <c r="P146" i="14"/>
  <c r="Q146" i="14"/>
  <c r="S166" i="14" l="1"/>
  <c r="R166" i="14"/>
  <c r="S67" i="14"/>
  <c r="R67" i="14"/>
  <c r="R92" i="14"/>
  <c r="S92" i="14"/>
  <c r="P130" i="14"/>
  <c r="Q130" i="14"/>
  <c r="S191" i="14"/>
  <c r="R191" i="14"/>
  <c r="R38" i="14"/>
  <c r="S38" i="14"/>
  <c r="P156" i="14"/>
  <c r="Q156" i="14"/>
  <c r="P125" i="14"/>
  <c r="Q125" i="14"/>
  <c r="Q61" i="14"/>
  <c r="P61" i="14"/>
  <c r="R42" i="14"/>
  <c r="S42" i="14"/>
  <c r="S9" i="14"/>
  <c r="R9" i="14"/>
  <c r="S71" i="14"/>
  <c r="R71" i="14"/>
  <c r="S70" i="14"/>
  <c r="R70" i="14"/>
  <c r="S129" i="14"/>
  <c r="R129" i="14"/>
  <c r="P40" i="14"/>
  <c r="Q40" i="14"/>
  <c r="Q29" i="14"/>
  <c r="P29" i="14"/>
  <c r="S18" i="14"/>
  <c r="R18" i="14"/>
  <c r="R54" i="14"/>
  <c r="S54" i="14"/>
  <c r="S39" i="14"/>
  <c r="R39" i="14"/>
  <c r="R139" i="14"/>
  <c r="S139" i="14"/>
  <c r="R104" i="14"/>
  <c r="S104" i="14"/>
  <c r="R111" i="14"/>
  <c r="S111" i="14"/>
  <c r="Q57" i="14"/>
  <c r="P57" i="14"/>
  <c r="S69" i="14"/>
  <c r="R69" i="14"/>
  <c r="R30" i="14"/>
  <c r="S30" i="14"/>
  <c r="R158" i="14"/>
  <c r="S158" i="14"/>
  <c r="P152" i="14"/>
  <c r="Q152" i="14"/>
  <c r="P132" i="14"/>
  <c r="Q132" i="14"/>
  <c r="S87" i="14"/>
  <c r="R87" i="14"/>
  <c r="Q31" i="14"/>
  <c r="P31" i="14"/>
  <c r="S172" i="14"/>
  <c r="R172" i="14"/>
  <c r="S136" i="14"/>
  <c r="R136" i="14"/>
  <c r="S107" i="14"/>
  <c r="R107" i="14"/>
  <c r="S79" i="14"/>
  <c r="R79" i="14"/>
  <c r="Q153" i="14"/>
  <c r="P153" i="14"/>
  <c r="S103" i="14"/>
  <c r="R103" i="14"/>
  <c r="S99" i="14"/>
  <c r="R99" i="14"/>
  <c r="S47" i="14"/>
  <c r="R47" i="14"/>
  <c r="R108" i="14"/>
  <c r="S108" i="14"/>
  <c r="S180" i="14"/>
  <c r="R180" i="14"/>
  <c r="R187" i="14"/>
  <c r="S187" i="14"/>
  <c r="S198" i="14"/>
  <c r="R198" i="14"/>
  <c r="R50" i="14"/>
  <c r="S50" i="14"/>
  <c r="S186" i="14"/>
  <c r="R186" i="14"/>
  <c r="S55" i="14"/>
  <c r="R55" i="14"/>
  <c r="R176" i="14"/>
  <c r="S176" i="14"/>
  <c r="R123" i="14"/>
  <c r="S123" i="14"/>
  <c r="S83" i="14"/>
  <c r="R83" i="14"/>
  <c r="Q81" i="14"/>
  <c r="P81" i="14"/>
  <c r="S179" i="14"/>
  <c r="R179" i="14"/>
  <c r="S86" i="14"/>
  <c r="R86" i="14"/>
  <c r="S59" i="14"/>
  <c r="R59" i="14"/>
  <c r="S173" i="14"/>
  <c r="R173" i="14"/>
  <c r="Q134" i="14"/>
  <c r="P134" i="14"/>
  <c r="Q77" i="14"/>
  <c r="P77" i="14"/>
  <c r="Q149" i="14"/>
  <c r="P149" i="14"/>
  <c r="S120" i="14"/>
  <c r="R120" i="14"/>
  <c r="Q53" i="14"/>
  <c r="P53" i="14"/>
  <c r="Q27" i="14"/>
  <c r="P27" i="14"/>
  <c r="R88" i="14"/>
  <c r="S88" i="14"/>
  <c r="S151" i="14"/>
  <c r="R151" i="14"/>
  <c r="S105" i="14"/>
  <c r="R105" i="14"/>
  <c r="S190" i="14"/>
  <c r="R190" i="14"/>
  <c r="S25" i="14"/>
  <c r="R25" i="14"/>
  <c r="Q147" i="14"/>
  <c r="P147" i="14"/>
  <c r="S178" i="14"/>
  <c r="R178" i="14"/>
  <c r="S141" i="14"/>
  <c r="R141" i="14"/>
  <c r="R113" i="14"/>
  <c r="S113" i="14"/>
  <c r="S66" i="14"/>
  <c r="R66" i="14"/>
  <c r="S102" i="14"/>
  <c r="R102" i="14"/>
  <c r="P24" i="14"/>
  <c r="Q24" i="14"/>
  <c r="S193" i="14"/>
  <c r="R193" i="14"/>
  <c r="S174" i="14"/>
  <c r="R174" i="14"/>
  <c r="Q171" i="14"/>
  <c r="P171" i="14"/>
  <c r="P32" i="14"/>
  <c r="Q32" i="14"/>
  <c r="U184" i="14"/>
  <c r="T184" i="14"/>
  <c r="Q37" i="14"/>
  <c r="P37" i="14"/>
  <c r="S196" i="14"/>
  <c r="R196" i="14"/>
  <c r="R62" i="14"/>
  <c r="S62" i="14"/>
  <c r="R58" i="14"/>
  <c r="S58" i="14"/>
  <c r="S22" i="14"/>
  <c r="R22" i="14"/>
  <c r="R84" i="14"/>
  <c r="S84" i="14"/>
  <c r="P64" i="14"/>
  <c r="Q64" i="14"/>
  <c r="Q114" i="14"/>
  <c r="P114" i="14"/>
  <c r="Q168" i="14"/>
  <c r="P168" i="14"/>
  <c r="P143" i="14"/>
  <c r="Q143" i="14"/>
  <c r="Q164" i="14"/>
  <c r="P164" i="14"/>
  <c r="Q65" i="14"/>
  <c r="P65" i="14"/>
  <c r="S98" i="14"/>
  <c r="R98" i="14"/>
  <c r="P148" i="14"/>
  <c r="Q148" i="14"/>
  <c r="R146" i="14"/>
  <c r="S146" i="14"/>
  <c r="S35" i="14"/>
  <c r="R35" i="14"/>
  <c r="S116" i="14"/>
  <c r="R116" i="14"/>
  <c r="R197" i="14"/>
  <c r="S197" i="14"/>
  <c r="P52" i="14"/>
  <c r="Q52" i="14"/>
  <c r="S137" i="14"/>
  <c r="R137" i="14"/>
  <c r="R150" i="14"/>
  <c r="S150" i="14"/>
  <c r="R119" i="14"/>
  <c r="S119" i="14"/>
  <c r="Q96" i="14"/>
  <c r="P96" i="14"/>
  <c r="S90" i="14"/>
  <c r="R90" i="14"/>
  <c r="S169" i="14"/>
  <c r="R169" i="14"/>
  <c r="S128" i="14"/>
  <c r="R128" i="14"/>
  <c r="S95" i="14"/>
  <c r="R95" i="14"/>
  <c r="R115" i="14"/>
  <c r="S115" i="14"/>
  <c r="S16" i="14"/>
  <c r="R16" i="14"/>
  <c r="Q162" i="14"/>
  <c r="P162" i="14"/>
  <c r="P56" i="14"/>
  <c r="Q56" i="14"/>
  <c r="S12" i="14"/>
  <c r="R12" i="14"/>
  <c r="R76" i="14"/>
  <c r="S76" i="14"/>
  <c r="P48" i="14"/>
  <c r="Q48" i="14"/>
  <c r="S159" i="14"/>
  <c r="R159" i="14"/>
  <c r="S155" i="14"/>
  <c r="R155" i="14"/>
  <c r="T13" i="14"/>
  <c r="U13" i="14"/>
  <c r="R127" i="14"/>
  <c r="S127" i="14"/>
  <c r="R11" i="14"/>
  <c r="S11" i="14"/>
  <c r="P121" i="14"/>
  <c r="Q121" i="14"/>
  <c r="Q41" i="14"/>
  <c r="P41" i="14"/>
  <c r="Q188" i="14"/>
  <c r="P188" i="14"/>
  <c r="P160" i="14"/>
  <c r="Q160" i="14"/>
  <c r="R135" i="14"/>
  <c r="S135" i="14"/>
  <c r="Q101" i="14"/>
  <c r="P101" i="14"/>
  <c r="U23" i="14"/>
  <c r="T23" i="14"/>
  <c r="S14" i="14"/>
  <c r="R14" i="14"/>
  <c r="Q192" i="14"/>
  <c r="P192" i="14"/>
  <c r="Q177" i="14"/>
  <c r="P177" i="14"/>
  <c r="S140" i="14"/>
  <c r="R140" i="14"/>
  <c r="Q73" i="14"/>
  <c r="P73" i="14"/>
  <c r="Q200" i="14"/>
  <c r="P200" i="14"/>
  <c r="Q161" i="14"/>
  <c r="P161" i="14"/>
  <c r="Q97" i="14"/>
  <c r="P97" i="14"/>
  <c r="Q89" i="14"/>
  <c r="P89" i="14"/>
  <c r="S20" i="14"/>
  <c r="R20" i="14"/>
  <c r="R34" i="14"/>
  <c r="S34" i="14"/>
  <c r="R189" i="14"/>
  <c r="S189" i="14"/>
  <c r="P167" i="14"/>
  <c r="Q167" i="14"/>
  <c r="P60" i="14"/>
  <c r="Q60" i="14"/>
  <c r="R182" i="14"/>
  <c r="S182" i="14"/>
  <c r="Q138" i="14"/>
  <c r="P138" i="14"/>
  <c r="P94" i="14"/>
  <c r="Q94" i="14"/>
  <c r="N7" i="14"/>
  <c r="O7" i="14"/>
  <c r="M2" i="14"/>
  <c r="BC6" i="14"/>
  <c r="BC4" i="14"/>
  <c r="P26" i="14"/>
  <c r="Q26" i="14"/>
  <c r="R80" i="14"/>
  <c r="S80" i="14"/>
  <c r="Q144" i="14"/>
  <c r="P144" i="14"/>
  <c r="S51" i="14"/>
  <c r="R51" i="14"/>
  <c r="S109" i="14"/>
  <c r="R109" i="14"/>
  <c r="T21" i="14"/>
  <c r="U21" i="14"/>
  <c r="R19" i="14"/>
  <c r="S19" i="14"/>
  <c r="T82" i="14"/>
  <c r="U82" i="14"/>
  <c r="S75" i="14"/>
  <c r="R75" i="14"/>
  <c r="S199" i="14"/>
  <c r="R199" i="14"/>
  <c r="S142" i="14"/>
  <c r="R142" i="14"/>
  <c r="S74" i="14"/>
  <c r="R74" i="14"/>
  <c r="S8" i="14"/>
  <c r="R8" i="14"/>
  <c r="S170" i="14"/>
  <c r="R170" i="14"/>
  <c r="Q118" i="14"/>
  <c r="P118" i="14"/>
  <c r="Q85" i="14"/>
  <c r="P85" i="14"/>
  <c r="S63" i="14"/>
  <c r="R63" i="14"/>
  <c r="Q157" i="14"/>
  <c r="P157" i="14"/>
  <c r="S131" i="14"/>
  <c r="R131" i="14"/>
  <c r="P117" i="14"/>
  <c r="Q117" i="14"/>
  <c r="S112" i="14"/>
  <c r="R112" i="14"/>
  <c r="S93" i="14"/>
  <c r="R93" i="14"/>
  <c r="T133" i="14"/>
  <c r="U133" i="14"/>
  <c r="R15" i="14"/>
  <c r="S15" i="14"/>
  <c r="T78" i="14"/>
  <c r="U78" i="14"/>
  <c r="S124" i="14"/>
  <c r="R124" i="14"/>
  <c r="S43" i="14"/>
  <c r="R43" i="14"/>
  <c r="R165" i="14"/>
  <c r="S165" i="14"/>
  <c r="Q126" i="14"/>
  <c r="P126" i="14"/>
  <c r="R28" i="14"/>
  <c r="S28" i="14"/>
  <c r="S91" i="14"/>
  <c r="R91" i="14"/>
  <c r="Q72" i="14"/>
  <c r="P72" i="14"/>
  <c r="BE3" i="14"/>
  <c r="R46" i="14"/>
  <c r="S46" i="14"/>
  <c r="S17" i="14"/>
  <c r="R17" i="14"/>
  <c r="R100" i="14"/>
  <c r="S100" i="14"/>
  <c r="P36" i="14"/>
  <c r="Q36" i="14"/>
  <c r="Q33" i="14"/>
  <c r="P33" i="14"/>
  <c r="P163" i="14"/>
  <c r="Q163" i="14"/>
  <c r="P185" i="14"/>
  <c r="Q185" i="14"/>
  <c r="Q175" i="14"/>
  <c r="P175" i="14"/>
  <c r="Q45" i="14"/>
  <c r="P45" i="14"/>
  <c r="Q194" i="14"/>
  <c r="P194" i="14"/>
  <c r="Q110" i="14"/>
  <c r="P110" i="14"/>
  <c r="Q181" i="14"/>
  <c r="P181" i="14"/>
  <c r="Q145" i="14"/>
  <c r="P145" i="14"/>
  <c r="Q49" i="14"/>
  <c r="P49" i="14"/>
  <c r="S10" i="14"/>
  <c r="R10" i="14"/>
  <c r="R195" i="14"/>
  <c r="S195" i="14"/>
  <c r="R183" i="14"/>
  <c r="S183" i="14"/>
  <c r="P106" i="14"/>
  <c r="Q106" i="14"/>
  <c r="P44" i="14"/>
  <c r="Q44" i="14"/>
  <c r="R154" i="14"/>
  <c r="S154" i="14"/>
  <c r="Q122" i="14"/>
  <c r="P122" i="14"/>
  <c r="R68" i="14"/>
  <c r="S68" i="14"/>
  <c r="BC3" i="14" l="1"/>
  <c r="S138" i="14"/>
  <c r="R138" i="14"/>
  <c r="U20" i="14"/>
  <c r="T20" i="14"/>
  <c r="S97" i="14"/>
  <c r="R97" i="14"/>
  <c r="S200" i="14"/>
  <c r="R200" i="14"/>
  <c r="U140" i="14"/>
  <c r="T140" i="14"/>
  <c r="R192" i="14"/>
  <c r="S192" i="14"/>
  <c r="W23" i="14"/>
  <c r="V23" i="14"/>
  <c r="S188" i="14"/>
  <c r="R188" i="14"/>
  <c r="U155" i="14"/>
  <c r="T155" i="14"/>
  <c r="U12" i="14"/>
  <c r="T12" i="14"/>
  <c r="S162" i="14"/>
  <c r="R162" i="14"/>
  <c r="T128" i="14"/>
  <c r="U128" i="14"/>
  <c r="T90" i="14"/>
  <c r="U90" i="14"/>
  <c r="T137" i="14"/>
  <c r="U137" i="14"/>
  <c r="U35" i="14"/>
  <c r="T35" i="14"/>
  <c r="S65" i="14"/>
  <c r="R65" i="14"/>
  <c r="S114" i="14"/>
  <c r="R114" i="14"/>
  <c r="U196" i="14"/>
  <c r="T196" i="14"/>
  <c r="T113" i="14"/>
  <c r="U113" i="14"/>
  <c r="U88" i="14"/>
  <c r="T88" i="14"/>
  <c r="U176" i="14"/>
  <c r="T176" i="14"/>
  <c r="R132" i="14"/>
  <c r="S132" i="14"/>
  <c r="U158" i="14"/>
  <c r="T158" i="14"/>
  <c r="U111" i="14"/>
  <c r="T111" i="14"/>
  <c r="U139" i="14"/>
  <c r="T139" i="14"/>
  <c r="U54" i="14"/>
  <c r="T54" i="14"/>
  <c r="U42" i="14"/>
  <c r="T42" i="14"/>
  <c r="S125" i="14"/>
  <c r="R125" i="14"/>
  <c r="U38" i="14"/>
  <c r="T38" i="14"/>
  <c r="R130" i="14"/>
  <c r="S130" i="14"/>
  <c r="Q7" i="14"/>
  <c r="I4" i="14" s="1"/>
  <c r="P7" i="14"/>
  <c r="U5" i="14" s="1"/>
  <c r="O2" i="14"/>
  <c r="AM5" i="14"/>
  <c r="BA6" i="14"/>
  <c r="BA5" i="14"/>
  <c r="AC4" i="14"/>
  <c r="AA4" i="14"/>
  <c r="I5" i="14"/>
  <c r="AS4" i="14"/>
  <c r="W5" i="14"/>
  <c r="O5" i="14"/>
  <c r="S60" i="14"/>
  <c r="R60" i="14"/>
  <c r="U189" i="14"/>
  <c r="T189" i="14"/>
  <c r="U135" i="14"/>
  <c r="T135" i="14"/>
  <c r="S121" i="14"/>
  <c r="R121" i="14"/>
  <c r="U127" i="14"/>
  <c r="T127" i="14"/>
  <c r="S48" i="14"/>
  <c r="R48" i="14"/>
  <c r="T115" i="14"/>
  <c r="U115" i="14"/>
  <c r="U119" i="14"/>
  <c r="T119" i="14"/>
  <c r="U197" i="14"/>
  <c r="T197" i="14"/>
  <c r="R148" i="14"/>
  <c r="S148" i="14"/>
  <c r="S143" i="14"/>
  <c r="R143" i="14"/>
  <c r="U84" i="14"/>
  <c r="T84" i="14"/>
  <c r="U58" i="14"/>
  <c r="T58" i="14"/>
  <c r="S37" i="14"/>
  <c r="R37" i="14"/>
  <c r="T174" i="14"/>
  <c r="U174" i="14"/>
  <c r="T66" i="14"/>
  <c r="U66" i="14"/>
  <c r="T141" i="14"/>
  <c r="U141" i="14"/>
  <c r="S147" i="14"/>
  <c r="R147" i="14"/>
  <c r="U190" i="14"/>
  <c r="T190" i="14"/>
  <c r="U151" i="14"/>
  <c r="T151" i="14"/>
  <c r="S27" i="14"/>
  <c r="R27" i="14"/>
  <c r="U120" i="14"/>
  <c r="T120" i="14"/>
  <c r="S77" i="14"/>
  <c r="R77" i="14"/>
  <c r="U173" i="14"/>
  <c r="T173" i="14"/>
  <c r="T86" i="14"/>
  <c r="U86" i="14"/>
  <c r="S81" i="14"/>
  <c r="R81" i="14"/>
  <c r="U55" i="14"/>
  <c r="T55" i="14"/>
  <c r="U99" i="14"/>
  <c r="T99" i="14"/>
  <c r="S153" i="14"/>
  <c r="R153" i="14"/>
  <c r="U107" i="14"/>
  <c r="T107" i="14"/>
  <c r="U172" i="14"/>
  <c r="T172" i="14"/>
  <c r="U87" i="14"/>
  <c r="T87" i="14"/>
  <c r="S57" i="14"/>
  <c r="R57" i="14"/>
  <c r="U39" i="14"/>
  <c r="T39" i="14"/>
  <c r="U18" i="14"/>
  <c r="T18" i="14"/>
  <c r="T70" i="14"/>
  <c r="U70" i="14"/>
  <c r="T9" i="14"/>
  <c r="U9" i="14"/>
  <c r="S61" i="14"/>
  <c r="R61" i="14"/>
  <c r="T191" i="14"/>
  <c r="U191" i="14"/>
  <c r="U166" i="14"/>
  <c r="T166" i="14"/>
  <c r="S145" i="14"/>
  <c r="R145" i="14"/>
  <c r="S33" i="14"/>
  <c r="R33" i="14"/>
  <c r="T28" i="14"/>
  <c r="U28" i="14"/>
  <c r="U165" i="14"/>
  <c r="T165" i="14"/>
  <c r="S117" i="14"/>
  <c r="R117" i="14"/>
  <c r="U100" i="14"/>
  <c r="T100" i="14"/>
  <c r="U46" i="14"/>
  <c r="T46" i="14"/>
  <c r="S126" i="14"/>
  <c r="R126" i="14"/>
  <c r="U112" i="14"/>
  <c r="T112" i="14"/>
  <c r="U63" i="14"/>
  <c r="T63" i="14"/>
  <c r="U8" i="14"/>
  <c r="T8" i="14"/>
  <c r="T142" i="14"/>
  <c r="U142" i="14"/>
  <c r="U75" i="14"/>
  <c r="T75" i="14"/>
  <c r="S181" i="14"/>
  <c r="R181" i="14"/>
  <c r="R26" i="14"/>
  <c r="S26" i="14"/>
  <c r="AW5" i="14"/>
  <c r="AO6" i="14"/>
  <c r="AU5" i="14"/>
  <c r="S89" i="14"/>
  <c r="R89" i="14"/>
  <c r="S73" i="14"/>
  <c r="R73" i="14"/>
  <c r="R177" i="14"/>
  <c r="S177" i="14"/>
  <c r="U14" i="14"/>
  <c r="T14" i="14"/>
  <c r="S101" i="14"/>
  <c r="R101" i="14"/>
  <c r="S41" i="14"/>
  <c r="R41" i="14"/>
  <c r="U159" i="14"/>
  <c r="T159" i="14"/>
  <c r="U16" i="14"/>
  <c r="T16" i="14"/>
  <c r="T95" i="14"/>
  <c r="U95" i="14"/>
  <c r="T169" i="14"/>
  <c r="U169" i="14"/>
  <c r="R96" i="14"/>
  <c r="S96" i="14"/>
  <c r="U116" i="14"/>
  <c r="T116" i="14"/>
  <c r="T98" i="14"/>
  <c r="U98" i="14"/>
  <c r="S164" i="14"/>
  <c r="R164" i="14"/>
  <c r="S168" i="14"/>
  <c r="R168" i="14"/>
  <c r="U22" i="14"/>
  <c r="T22" i="14"/>
  <c r="S32" i="14"/>
  <c r="R32" i="14"/>
  <c r="S24" i="14"/>
  <c r="R24" i="14"/>
  <c r="U123" i="14"/>
  <c r="T123" i="14"/>
  <c r="U50" i="14"/>
  <c r="T50" i="14"/>
  <c r="T187" i="14"/>
  <c r="U187" i="14"/>
  <c r="U108" i="14"/>
  <c r="T108" i="14"/>
  <c r="S152" i="14"/>
  <c r="R152" i="14"/>
  <c r="T30" i="14"/>
  <c r="U30" i="14"/>
  <c r="U104" i="14"/>
  <c r="T104" i="14"/>
  <c r="S40" i="14"/>
  <c r="R40" i="14"/>
  <c r="S156" i="14"/>
  <c r="R156" i="14"/>
  <c r="U92" i="14"/>
  <c r="T92" i="14"/>
  <c r="S122" i="14"/>
  <c r="R122" i="14"/>
  <c r="U10" i="14"/>
  <c r="T10" i="14"/>
  <c r="S110" i="14"/>
  <c r="R110" i="14"/>
  <c r="S45" i="14"/>
  <c r="R45" i="14"/>
  <c r="U15" i="14"/>
  <c r="T15" i="14"/>
  <c r="W82" i="14"/>
  <c r="V82" i="14"/>
  <c r="W21" i="14"/>
  <c r="V21" i="14"/>
  <c r="U80" i="14"/>
  <c r="T80" i="14"/>
  <c r="S44" i="14"/>
  <c r="R44" i="14"/>
  <c r="U183" i="14"/>
  <c r="T183" i="14"/>
  <c r="R185" i="14"/>
  <c r="S185" i="14"/>
  <c r="U91" i="14"/>
  <c r="T91" i="14"/>
  <c r="U43" i="14"/>
  <c r="T43" i="14"/>
  <c r="U131" i="14"/>
  <c r="T131" i="14"/>
  <c r="S118" i="14"/>
  <c r="R118" i="14"/>
  <c r="U109" i="14"/>
  <c r="T109" i="14"/>
  <c r="R144" i="14"/>
  <c r="S144" i="14"/>
  <c r="S49" i="14"/>
  <c r="R49" i="14"/>
  <c r="S194" i="14"/>
  <c r="R194" i="14"/>
  <c r="S175" i="14"/>
  <c r="R175" i="14"/>
  <c r="T17" i="14"/>
  <c r="U17" i="14"/>
  <c r="W78" i="14"/>
  <c r="V78" i="14"/>
  <c r="W133" i="14"/>
  <c r="V133" i="14"/>
  <c r="U19" i="14"/>
  <c r="T19" i="14"/>
  <c r="AY5" i="14"/>
  <c r="AM4" i="14"/>
  <c r="S161" i="14"/>
  <c r="R161" i="14"/>
  <c r="U68" i="14"/>
  <c r="T68" i="14"/>
  <c r="U154" i="14"/>
  <c r="T154" i="14"/>
  <c r="S106" i="14"/>
  <c r="R106" i="14"/>
  <c r="U195" i="14"/>
  <c r="T195" i="14"/>
  <c r="S163" i="14"/>
  <c r="R163" i="14"/>
  <c r="S36" i="14"/>
  <c r="R36" i="14"/>
  <c r="R72" i="14"/>
  <c r="S72" i="14"/>
  <c r="U124" i="14"/>
  <c r="T124" i="14"/>
  <c r="U93" i="14"/>
  <c r="T93" i="14"/>
  <c r="S157" i="14"/>
  <c r="R157" i="14"/>
  <c r="S85" i="14"/>
  <c r="R85" i="14"/>
  <c r="T170" i="14"/>
  <c r="U170" i="14"/>
  <c r="T74" i="14"/>
  <c r="U74" i="14"/>
  <c r="T199" i="14"/>
  <c r="U199" i="14"/>
  <c r="U51" i="14"/>
  <c r="T51" i="14"/>
  <c r="U4" i="14"/>
  <c r="BA4" i="14"/>
  <c r="Y4" i="14"/>
  <c r="Q5" i="14"/>
  <c r="S94" i="14"/>
  <c r="R94" i="14"/>
  <c r="U182" i="14"/>
  <c r="T182" i="14"/>
  <c r="S167" i="14"/>
  <c r="R167" i="14"/>
  <c r="U34" i="14"/>
  <c r="T34" i="14"/>
  <c r="S160" i="14"/>
  <c r="R160" i="14"/>
  <c r="U11" i="14"/>
  <c r="T11" i="14"/>
  <c r="W13" i="14"/>
  <c r="V13" i="14"/>
  <c r="U76" i="14"/>
  <c r="T76" i="14"/>
  <c r="S56" i="14"/>
  <c r="R56" i="14"/>
  <c r="U150" i="14"/>
  <c r="T150" i="14"/>
  <c r="S52" i="14"/>
  <c r="R52" i="14"/>
  <c r="T146" i="14"/>
  <c r="U146" i="14"/>
  <c r="S64" i="14"/>
  <c r="R64" i="14"/>
  <c r="U62" i="14"/>
  <c r="T62" i="14"/>
  <c r="V184" i="14"/>
  <c r="W184" i="14"/>
  <c r="R171" i="14"/>
  <c r="S171" i="14"/>
  <c r="T193" i="14"/>
  <c r="U193" i="14"/>
  <c r="T102" i="14"/>
  <c r="U102" i="14"/>
  <c r="T178" i="14"/>
  <c r="U178" i="14"/>
  <c r="U25" i="14"/>
  <c r="T25" i="14"/>
  <c r="U105" i="14"/>
  <c r="T105" i="14"/>
  <c r="S53" i="14"/>
  <c r="R53" i="14"/>
  <c r="S149" i="14"/>
  <c r="R149" i="14"/>
  <c r="S134" i="14"/>
  <c r="R134" i="14"/>
  <c r="U59" i="14"/>
  <c r="T59" i="14"/>
  <c r="U179" i="14"/>
  <c r="T179" i="14"/>
  <c r="U83" i="14"/>
  <c r="T83" i="14"/>
  <c r="T186" i="14"/>
  <c r="U186" i="14"/>
  <c r="U198" i="14"/>
  <c r="T198" i="14"/>
  <c r="T180" i="14"/>
  <c r="U180" i="14"/>
  <c r="U47" i="14"/>
  <c r="T47" i="14"/>
  <c r="U103" i="14"/>
  <c r="T103" i="14"/>
  <c r="U79" i="14"/>
  <c r="T79" i="14"/>
  <c r="U136" i="14"/>
  <c r="T136" i="14"/>
  <c r="S31" i="14"/>
  <c r="R31" i="14"/>
  <c r="U69" i="14"/>
  <c r="T69" i="14"/>
  <c r="S29" i="14"/>
  <c r="R29" i="14"/>
  <c r="U129" i="14"/>
  <c r="T129" i="14"/>
  <c r="T71" i="14"/>
  <c r="U71" i="14"/>
  <c r="T67" i="14"/>
  <c r="U67" i="14"/>
  <c r="S4" i="14"/>
  <c r="BA3" i="14" l="1"/>
  <c r="W180" i="14"/>
  <c r="V180" i="14"/>
  <c r="W186" i="14"/>
  <c r="V186" i="14"/>
  <c r="W102" i="14"/>
  <c r="V102" i="14"/>
  <c r="U171" i="14"/>
  <c r="T171" i="14"/>
  <c r="V62" i="14"/>
  <c r="W62" i="14"/>
  <c r="V150" i="14"/>
  <c r="W150" i="14"/>
  <c r="V34" i="14"/>
  <c r="W34" i="14"/>
  <c r="W74" i="14"/>
  <c r="V74" i="14"/>
  <c r="U72" i="14"/>
  <c r="T72" i="14"/>
  <c r="T163" i="14"/>
  <c r="U163" i="14"/>
  <c r="T106" i="14"/>
  <c r="U106" i="14"/>
  <c r="V68" i="14"/>
  <c r="W68" i="14"/>
  <c r="W142" i="14"/>
  <c r="V142" i="14"/>
  <c r="W70" i="14"/>
  <c r="V70" i="14"/>
  <c r="W66" i="14"/>
  <c r="V66" i="14"/>
  <c r="T148" i="14"/>
  <c r="U148" i="14"/>
  <c r="U130" i="14"/>
  <c r="T130" i="14"/>
  <c r="T132" i="14"/>
  <c r="U132" i="14"/>
  <c r="W196" i="14"/>
  <c r="V196" i="14"/>
  <c r="U65" i="14"/>
  <c r="T65" i="14"/>
  <c r="W12" i="14"/>
  <c r="V12" i="14"/>
  <c r="U188" i="14"/>
  <c r="T188" i="14"/>
  <c r="U200" i="14"/>
  <c r="T200" i="14"/>
  <c r="W20" i="14"/>
  <c r="V20" i="14"/>
  <c r="U29" i="14"/>
  <c r="T29" i="14"/>
  <c r="U31" i="14"/>
  <c r="T31" i="14"/>
  <c r="W79" i="14"/>
  <c r="V79" i="14"/>
  <c r="W47" i="14"/>
  <c r="V47" i="14"/>
  <c r="W198" i="14"/>
  <c r="V198" i="14"/>
  <c r="W83" i="14"/>
  <c r="V83" i="14"/>
  <c r="W59" i="14"/>
  <c r="V59" i="14"/>
  <c r="U149" i="14"/>
  <c r="T149" i="14"/>
  <c r="W105" i="14"/>
  <c r="V105" i="14"/>
  <c r="V146" i="14"/>
  <c r="W146" i="14"/>
  <c r="AI5" i="14"/>
  <c r="AM6" i="14"/>
  <c r="AM3" i="14" s="1"/>
  <c r="U157" i="14"/>
  <c r="T157" i="14"/>
  <c r="W124" i="14"/>
  <c r="V124" i="14"/>
  <c r="S6" i="14"/>
  <c r="O6" i="14"/>
  <c r="X133" i="14"/>
  <c r="Y133" i="14"/>
  <c r="U194" i="14"/>
  <c r="T194" i="14"/>
  <c r="U118" i="14"/>
  <c r="T118" i="14"/>
  <c r="W43" i="14"/>
  <c r="V43" i="14"/>
  <c r="T44" i="14"/>
  <c r="U44" i="14"/>
  <c r="X21" i="14"/>
  <c r="Y21" i="14"/>
  <c r="V15" i="14"/>
  <c r="W15" i="14"/>
  <c r="T110" i="14"/>
  <c r="U110" i="14"/>
  <c r="U122" i="14"/>
  <c r="T122" i="14"/>
  <c r="T156" i="14"/>
  <c r="U156" i="14"/>
  <c r="V104" i="14"/>
  <c r="W104" i="14"/>
  <c r="T152" i="14"/>
  <c r="U152" i="14"/>
  <c r="V123" i="14"/>
  <c r="W123" i="14"/>
  <c r="T32" i="14"/>
  <c r="U32" i="14"/>
  <c r="W169" i="14"/>
  <c r="V169" i="14"/>
  <c r="W4" i="14"/>
  <c r="W75" i="14"/>
  <c r="V75" i="14"/>
  <c r="W8" i="14"/>
  <c r="V8" i="14"/>
  <c r="W112" i="14"/>
  <c r="V112" i="14"/>
  <c r="V46" i="14"/>
  <c r="W46" i="14"/>
  <c r="T117" i="14"/>
  <c r="U117" i="14"/>
  <c r="U145" i="14"/>
  <c r="T145" i="14"/>
  <c r="W18" i="14"/>
  <c r="V18" i="14"/>
  <c r="U57" i="14"/>
  <c r="T57" i="14"/>
  <c r="W172" i="14"/>
  <c r="V172" i="14"/>
  <c r="U153" i="14"/>
  <c r="T153" i="14"/>
  <c r="W55" i="14"/>
  <c r="V55" i="14"/>
  <c r="U77" i="14"/>
  <c r="T77" i="14"/>
  <c r="U27" i="14"/>
  <c r="T27" i="14"/>
  <c r="W190" i="14"/>
  <c r="V190" i="14"/>
  <c r="V58" i="14"/>
  <c r="W58" i="14"/>
  <c r="U143" i="14"/>
  <c r="T143" i="14"/>
  <c r="W197" i="14"/>
  <c r="V197" i="14"/>
  <c r="V127" i="14"/>
  <c r="W127" i="14"/>
  <c r="V135" i="14"/>
  <c r="W135" i="14"/>
  <c r="T60" i="14"/>
  <c r="U60" i="14"/>
  <c r="AW4" i="14"/>
  <c r="AG6" i="14"/>
  <c r="AO5" i="14"/>
  <c r="AQ4" i="14"/>
  <c r="M5" i="14"/>
  <c r="AI6" i="14"/>
  <c r="Q4" i="14"/>
  <c r="AY4" i="14"/>
  <c r="V38" i="14"/>
  <c r="W38" i="14"/>
  <c r="V42" i="14"/>
  <c r="W42" i="14"/>
  <c r="V139" i="14"/>
  <c r="W139" i="14"/>
  <c r="V158" i="14"/>
  <c r="W158" i="14"/>
  <c r="V176" i="14"/>
  <c r="W176" i="14"/>
  <c r="W137" i="14"/>
  <c r="V137" i="14"/>
  <c r="W128" i="14"/>
  <c r="V128" i="14"/>
  <c r="U192" i="14"/>
  <c r="T192" i="14"/>
  <c r="V30" i="14"/>
  <c r="W30" i="14"/>
  <c r="W22" i="14"/>
  <c r="V22" i="14"/>
  <c r="U164" i="14"/>
  <c r="T164" i="14"/>
  <c r="W116" i="14"/>
  <c r="V116" i="14"/>
  <c r="W16" i="14"/>
  <c r="V16" i="14"/>
  <c r="U41" i="14"/>
  <c r="T41" i="14"/>
  <c r="W14" i="14"/>
  <c r="V14" i="14"/>
  <c r="U73" i="14"/>
  <c r="T73" i="14"/>
  <c r="W71" i="14"/>
  <c r="V71" i="14"/>
  <c r="W178" i="14"/>
  <c r="V178" i="14"/>
  <c r="W193" i="14"/>
  <c r="V193" i="14"/>
  <c r="Y184" i="14"/>
  <c r="X184" i="14"/>
  <c r="T64" i="14"/>
  <c r="U64" i="14"/>
  <c r="T52" i="14"/>
  <c r="U52" i="14"/>
  <c r="T56" i="14"/>
  <c r="U56" i="14"/>
  <c r="X13" i="14"/>
  <c r="Y13" i="14"/>
  <c r="T160" i="14"/>
  <c r="U160" i="14"/>
  <c r="T167" i="14"/>
  <c r="U167" i="14"/>
  <c r="T94" i="14"/>
  <c r="U94" i="14"/>
  <c r="W199" i="14"/>
  <c r="V199" i="14"/>
  <c r="W170" i="14"/>
  <c r="V170" i="14"/>
  <c r="T36" i="14"/>
  <c r="U36" i="14"/>
  <c r="V195" i="14"/>
  <c r="W195" i="14"/>
  <c r="V154" i="14"/>
  <c r="W154" i="14"/>
  <c r="U161" i="14"/>
  <c r="T161" i="14"/>
  <c r="W17" i="14"/>
  <c r="V17" i="14"/>
  <c r="V187" i="14"/>
  <c r="W187" i="14"/>
  <c r="Q6" i="14"/>
  <c r="S5" i="14"/>
  <c r="V113" i="14"/>
  <c r="W113" i="14"/>
  <c r="U114" i="14"/>
  <c r="T114" i="14"/>
  <c r="W35" i="14"/>
  <c r="V35" i="14"/>
  <c r="U162" i="14"/>
  <c r="T162" i="14"/>
  <c r="W155" i="14"/>
  <c r="V155" i="14"/>
  <c r="Y23" i="14"/>
  <c r="X23" i="14"/>
  <c r="W140" i="14"/>
  <c r="V140" i="14"/>
  <c r="U97" i="14"/>
  <c r="T97" i="14"/>
  <c r="U138" i="14"/>
  <c r="T138" i="14"/>
  <c r="W67" i="14"/>
  <c r="V67" i="14"/>
  <c r="V76" i="14"/>
  <c r="W76" i="14"/>
  <c r="V11" i="14"/>
  <c r="W11" i="14"/>
  <c r="V182" i="14"/>
  <c r="W182" i="14"/>
  <c r="U144" i="14"/>
  <c r="T144" i="14"/>
  <c r="T185" i="14"/>
  <c r="U185" i="14"/>
  <c r="U168" i="14"/>
  <c r="T168" i="14"/>
  <c r="W159" i="14"/>
  <c r="V159" i="14"/>
  <c r="U101" i="14"/>
  <c r="T101" i="14"/>
  <c r="U89" i="14"/>
  <c r="T89" i="14"/>
  <c r="T26" i="14"/>
  <c r="U26" i="14"/>
  <c r="V28" i="14"/>
  <c r="W28" i="14"/>
  <c r="W191" i="14"/>
  <c r="V191" i="14"/>
  <c r="W9" i="14"/>
  <c r="V9" i="14"/>
  <c r="W86" i="14"/>
  <c r="V86" i="14"/>
  <c r="W141" i="14"/>
  <c r="V141" i="14"/>
  <c r="W174" i="14"/>
  <c r="V174" i="14"/>
  <c r="V115" i="14"/>
  <c r="W115" i="14"/>
  <c r="AU4" i="14"/>
  <c r="M6" i="14"/>
  <c r="AQ5" i="14"/>
  <c r="AE6" i="14"/>
  <c r="AY6" i="14"/>
  <c r="W129" i="14"/>
  <c r="V129" i="14"/>
  <c r="W69" i="14"/>
  <c r="V69" i="14"/>
  <c r="W136" i="14"/>
  <c r="V136" i="14"/>
  <c r="W103" i="14"/>
  <c r="V103" i="14"/>
  <c r="W179" i="14"/>
  <c r="V179" i="14"/>
  <c r="U134" i="14"/>
  <c r="T134" i="14"/>
  <c r="U53" i="14"/>
  <c r="T53" i="14"/>
  <c r="W25" i="14"/>
  <c r="V25" i="14"/>
  <c r="AK6" i="14"/>
  <c r="AU6" i="14"/>
  <c r="W51" i="14"/>
  <c r="V51" i="14"/>
  <c r="U85" i="14"/>
  <c r="T85" i="14"/>
  <c r="V93" i="14"/>
  <c r="W93" i="14"/>
  <c r="V19" i="14"/>
  <c r="W19" i="14"/>
  <c r="X78" i="14"/>
  <c r="Y78" i="14"/>
  <c r="U175" i="14"/>
  <c r="T175" i="14"/>
  <c r="U49" i="14"/>
  <c r="T49" i="14"/>
  <c r="W109" i="14"/>
  <c r="V109" i="14"/>
  <c r="V131" i="14"/>
  <c r="W131" i="14"/>
  <c r="W91" i="14"/>
  <c r="V91" i="14"/>
  <c r="V183" i="14"/>
  <c r="W183" i="14"/>
  <c r="V80" i="14"/>
  <c r="W80" i="14"/>
  <c r="X82" i="14"/>
  <c r="Y82" i="14"/>
  <c r="U45" i="14"/>
  <c r="T45" i="14"/>
  <c r="W10" i="14"/>
  <c r="V10" i="14"/>
  <c r="V92" i="14"/>
  <c r="W92" i="14"/>
  <c r="T40" i="14"/>
  <c r="U40" i="14"/>
  <c r="V108" i="14"/>
  <c r="W108" i="14"/>
  <c r="V50" i="14"/>
  <c r="W50" i="14"/>
  <c r="T24" i="14"/>
  <c r="U24" i="14"/>
  <c r="AQ6" i="14"/>
  <c r="W98" i="14"/>
  <c r="V98" i="14"/>
  <c r="U96" i="14"/>
  <c r="T96" i="14"/>
  <c r="W95" i="14"/>
  <c r="V95" i="14"/>
  <c r="U177" i="14"/>
  <c r="T177" i="14"/>
  <c r="U6" i="14"/>
  <c r="U3" i="14" s="1"/>
  <c r="U181" i="14"/>
  <c r="T181" i="14"/>
  <c r="W63" i="14"/>
  <c r="V63" i="14"/>
  <c r="U126" i="14"/>
  <c r="T126" i="14"/>
  <c r="V100" i="14"/>
  <c r="W100" i="14"/>
  <c r="V165" i="14"/>
  <c r="W165" i="14"/>
  <c r="U33" i="14"/>
  <c r="T33" i="14"/>
  <c r="W166" i="14"/>
  <c r="V166" i="14"/>
  <c r="U61" i="14"/>
  <c r="T61" i="14"/>
  <c r="W39" i="14"/>
  <c r="V39" i="14"/>
  <c r="W87" i="14"/>
  <c r="V87" i="14"/>
  <c r="W107" i="14"/>
  <c r="V107" i="14"/>
  <c r="W99" i="14"/>
  <c r="V99" i="14"/>
  <c r="U81" i="14"/>
  <c r="T81" i="14"/>
  <c r="W173" i="14"/>
  <c r="V173" i="14"/>
  <c r="W120" i="14"/>
  <c r="V120" i="14"/>
  <c r="W151" i="14"/>
  <c r="V151" i="14"/>
  <c r="U147" i="14"/>
  <c r="T147" i="14"/>
  <c r="U37" i="14"/>
  <c r="T37" i="14"/>
  <c r="V84" i="14"/>
  <c r="W84" i="14"/>
  <c r="V119" i="14"/>
  <c r="W119" i="14"/>
  <c r="T48" i="14"/>
  <c r="U48" i="14"/>
  <c r="T121" i="14"/>
  <c r="U121" i="14"/>
  <c r="V189" i="14"/>
  <c r="W189" i="14"/>
  <c r="K4" i="14"/>
  <c r="K5" i="14"/>
  <c r="O4" i="14"/>
  <c r="AA6" i="14"/>
  <c r="AI4" i="14"/>
  <c r="K6" i="14"/>
  <c r="Y6" i="14"/>
  <c r="R7" i="14"/>
  <c r="Q2" i="14"/>
  <c r="S7" i="14"/>
  <c r="AG4" i="14"/>
  <c r="AA5" i="14"/>
  <c r="AA3" i="14" s="1"/>
  <c r="AG5" i="14"/>
  <c r="AK5" i="14"/>
  <c r="AW6" i="14"/>
  <c r="AE5" i="14"/>
  <c r="M4" i="14"/>
  <c r="AC6" i="14"/>
  <c r="AO4" i="14"/>
  <c r="AS6" i="14"/>
  <c r="AC5" i="14"/>
  <c r="W6" i="14"/>
  <c r="Y5" i="14"/>
  <c r="AE4" i="14"/>
  <c r="I6" i="14"/>
  <c r="I3" i="14" s="1"/>
  <c r="T125" i="14"/>
  <c r="U125" i="14"/>
  <c r="V54" i="14"/>
  <c r="W54" i="14"/>
  <c r="V111" i="14"/>
  <c r="W111" i="14"/>
  <c r="V88" i="14"/>
  <c r="W88" i="14"/>
  <c r="AS5" i="14"/>
  <c r="W90" i="14"/>
  <c r="V90" i="14"/>
  <c r="AK4" i="14"/>
  <c r="AO3" i="14" l="1"/>
  <c r="AE3" i="14"/>
  <c r="O3" i="14"/>
  <c r="S3" i="14"/>
  <c r="AG3" i="14"/>
  <c r="AS3" i="14"/>
  <c r="AI3" i="14"/>
  <c r="Y3" i="14"/>
  <c r="AK3" i="14"/>
  <c r="M3" i="14"/>
  <c r="AC3" i="14"/>
  <c r="X90" i="14"/>
  <c r="Y90" i="14"/>
  <c r="Y88" i="14"/>
  <c r="X88" i="14"/>
  <c r="Y54" i="14"/>
  <c r="X54" i="14"/>
  <c r="S2" i="14"/>
  <c r="U7" i="14"/>
  <c r="T7" i="14"/>
  <c r="W147" i="14"/>
  <c r="V147" i="14"/>
  <c r="Y120" i="14"/>
  <c r="X120" i="14"/>
  <c r="W81" i="14"/>
  <c r="V81" i="14"/>
  <c r="Y107" i="14"/>
  <c r="X107" i="14"/>
  <c r="Y39" i="14"/>
  <c r="X39" i="14"/>
  <c r="Y166" i="14"/>
  <c r="X166" i="14"/>
  <c r="W126" i="14"/>
  <c r="V126" i="14"/>
  <c r="W181" i="14"/>
  <c r="V181" i="14"/>
  <c r="W45" i="14"/>
  <c r="V45" i="14"/>
  <c r="Y91" i="14"/>
  <c r="X91" i="14"/>
  <c r="Y109" i="14"/>
  <c r="X109" i="14"/>
  <c r="W175" i="14"/>
  <c r="V175" i="14"/>
  <c r="W85" i="14"/>
  <c r="V85" i="14"/>
  <c r="W53" i="14"/>
  <c r="V53" i="14"/>
  <c r="Y179" i="14"/>
  <c r="X179" i="14"/>
  <c r="Y136" i="14"/>
  <c r="X136" i="14"/>
  <c r="X129" i="14"/>
  <c r="Y129" i="14"/>
  <c r="X115" i="14"/>
  <c r="Y115" i="14"/>
  <c r="X28" i="14"/>
  <c r="Y28" i="14"/>
  <c r="W185" i="14"/>
  <c r="V185" i="14"/>
  <c r="W138" i="14"/>
  <c r="V138" i="14"/>
  <c r="Y140" i="14"/>
  <c r="X140" i="14"/>
  <c r="Y155" i="14"/>
  <c r="X155" i="14"/>
  <c r="Y35" i="14"/>
  <c r="X35" i="14"/>
  <c r="W161" i="14"/>
  <c r="V161" i="14"/>
  <c r="Y170" i="14"/>
  <c r="X170" i="14"/>
  <c r="W167" i="14"/>
  <c r="V167" i="14"/>
  <c r="AA13" i="14"/>
  <c r="Z13" i="14"/>
  <c r="W52" i="14"/>
  <c r="V52" i="14"/>
  <c r="W73" i="14"/>
  <c r="V73" i="14"/>
  <c r="W41" i="14"/>
  <c r="V41" i="14"/>
  <c r="Y116" i="14"/>
  <c r="X116" i="14"/>
  <c r="Y22" i="14"/>
  <c r="X22" i="14"/>
  <c r="Y176" i="14"/>
  <c r="X176" i="14"/>
  <c r="Y139" i="14"/>
  <c r="X139" i="14"/>
  <c r="Y38" i="14"/>
  <c r="X38" i="14"/>
  <c r="AW3" i="14"/>
  <c r="Y135" i="14"/>
  <c r="X135" i="14"/>
  <c r="Y58" i="14"/>
  <c r="X58" i="14"/>
  <c r="W117" i="14"/>
  <c r="V117" i="14"/>
  <c r="Y43" i="14"/>
  <c r="X43" i="14"/>
  <c r="W194" i="14"/>
  <c r="V194" i="14"/>
  <c r="W157" i="14"/>
  <c r="V157" i="14"/>
  <c r="W149" i="14"/>
  <c r="V149" i="14"/>
  <c r="Y83" i="14"/>
  <c r="X83" i="14"/>
  <c r="Y47" i="14"/>
  <c r="X47" i="14"/>
  <c r="W31" i="14"/>
  <c r="V31" i="14"/>
  <c r="Y20" i="14"/>
  <c r="X20" i="14"/>
  <c r="W188" i="14"/>
  <c r="V188" i="14"/>
  <c r="W65" i="14"/>
  <c r="V65" i="14"/>
  <c r="V148" i="14"/>
  <c r="W148" i="14"/>
  <c r="Y68" i="14"/>
  <c r="X68" i="14"/>
  <c r="W163" i="14"/>
  <c r="V163" i="14"/>
  <c r="Y150" i="14"/>
  <c r="X150" i="14"/>
  <c r="Y189" i="14"/>
  <c r="X189" i="14"/>
  <c r="W48" i="14"/>
  <c r="V48" i="14"/>
  <c r="Y84" i="14"/>
  <c r="X84" i="14"/>
  <c r="Y165" i="14"/>
  <c r="X165" i="14"/>
  <c r="X95" i="14"/>
  <c r="Y95" i="14"/>
  <c r="X98" i="14"/>
  <c r="Y98" i="14"/>
  <c r="V24" i="14"/>
  <c r="W24" i="14"/>
  <c r="Y108" i="14"/>
  <c r="X108" i="14"/>
  <c r="X92" i="14"/>
  <c r="Y92" i="14"/>
  <c r="Y80" i="14"/>
  <c r="X80" i="14"/>
  <c r="Y19" i="14"/>
  <c r="X19" i="14"/>
  <c r="X174" i="14"/>
  <c r="Y174" i="14"/>
  <c r="X86" i="14"/>
  <c r="Y86" i="14"/>
  <c r="X191" i="14"/>
  <c r="Y191" i="14"/>
  <c r="W101" i="14"/>
  <c r="V101" i="14"/>
  <c r="W168" i="14"/>
  <c r="V168" i="14"/>
  <c r="V144" i="14"/>
  <c r="W144" i="14"/>
  <c r="Y182" i="14"/>
  <c r="X182" i="14"/>
  <c r="Y76" i="14"/>
  <c r="X76" i="14"/>
  <c r="X113" i="14"/>
  <c r="Y113" i="14"/>
  <c r="X187" i="14"/>
  <c r="Y187" i="14"/>
  <c r="Y195" i="14"/>
  <c r="X195" i="14"/>
  <c r="X193" i="14"/>
  <c r="Y193" i="14"/>
  <c r="X71" i="14"/>
  <c r="Y71" i="14"/>
  <c r="W192" i="14"/>
  <c r="V192" i="14"/>
  <c r="X137" i="14"/>
  <c r="Y137" i="14"/>
  <c r="AY3" i="14"/>
  <c r="AQ3" i="14"/>
  <c r="W143" i="14"/>
  <c r="V143" i="14"/>
  <c r="Y190" i="14"/>
  <c r="X190" i="14"/>
  <c r="W77" i="14"/>
  <c r="V77" i="14"/>
  <c r="W153" i="14"/>
  <c r="V153" i="14"/>
  <c r="W57" i="14"/>
  <c r="V57" i="14"/>
  <c r="W145" i="14"/>
  <c r="V145" i="14"/>
  <c r="Y8" i="14"/>
  <c r="X8" i="14"/>
  <c r="W3" i="14"/>
  <c r="W32" i="14"/>
  <c r="V32" i="14"/>
  <c r="W152" i="14"/>
  <c r="V152" i="14"/>
  <c r="W156" i="14"/>
  <c r="V156" i="14"/>
  <c r="W110" i="14"/>
  <c r="V110" i="14"/>
  <c r="AA21" i="14"/>
  <c r="Z21" i="14"/>
  <c r="X146" i="14"/>
  <c r="Y146" i="14"/>
  <c r="W132" i="14"/>
  <c r="V132" i="14"/>
  <c r="X66" i="14"/>
  <c r="Y66" i="14"/>
  <c r="X142" i="14"/>
  <c r="Y142" i="14"/>
  <c r="V72" i="14"/>
  <c r="W72" i="14"/>
  <c r="X102" i="14"/>
  <c r="Y102" i="14"/>
  <c r="X180" i="14"/>
  <c r="Y180" i="14"/>
  <c r="W37" i="14"/>
  <c r="V37" i="14"/>
  <c r="Y151" i="14"/>
  <c r="X151" i="14"/>
  <c r="Y173" i="14"/>
  <c r="X173" i="14"/>
  <c r="Y99" i="14"/>
  <c r="X99" i="14"/>
  <c r="Y87" i="14"/>
  <c r="X87" i="14"/>
  <c r="W61" i="14"/>
  <c r="V61" i="14"/>
  <c r="W33" i="14"/>
  <c r="V33" i="14"/>
  <c r="Y63" i="14"/>
  <c r="X63" i="14"/>
  <c r="Y10" i="14"/>
  <c r="X10" i="14"/>
  <c r="W49" i="14"/>
  <c r="V49" i="14"/>
  <c r="Y51" i="14"/>
  <c r="X51" i="14"/>
  <c r="X25" i="14"/>
  <c r="Y25" i="14"/>
  <c r="W134" i="14"/>
  <c r="V134" i="14"/>
  <c r="Y103" i="14"/>
  <c r="X103" i="14"/>
  <c r="Y69" i="14"/>
  <c r="X69" i="14"/>
  <c r="AU3" i="14"/>
  <c r="V26" i="14"/>
  <c r="W26" i="14"/>
  <c r="Y67" i="14"/>
  <c r="X67" i="14"/>
  <c r="W97" i="14"/>
  <c r="V97" i="14"/>
  <c r="Z23" i="14"/>
  <c r="AA23" i="14"/>
  <c r="W162" i="14"/>
  <c r="V162" i="14"/>
  <c r="W114" i="14"/>
  <c r="V114" i="14"/>
  <c r="X17" i="14"/>
  <c r="Y17" i="14"/>
  <c r="X199" i="14"/>
  <c r="Y199" i="14"/>
  <c r="W94" i="14"/>
  <c r="V94" i="14"/>
  <c r="W160" i="14"/>
  <c r="V160" i="14"/>
  <c r="W56" i="14"/>
  <c r="V56" i="14"/>
  <c r="W64" i="14"/>
  <c r="V64" i="14"/>
  <c r="Y14" i="14"/>
  <c r="X14" i="14"/>
  <c r="Y16" i="14"/>
  <c r="X16" i="14"/>
  <c r="W164" i="14"/>
  <c r="V164" i="14"/>
  <c r="Y158" i="14"/>
  <c r="X158" i="14"/>
  <c r="Y42" i="14"/>
  <c r="X42" i="14"/>
  <c r="Q3" i="14"/>
  <c r="W60" i="14"/>
  <c r="V60" i="14"/>
  <c r="Y127" i="14"/>
  <c r="X127" i="14"/>
  <c r="Y46" i="14"/>
  <c r="X46" i="14"/>
  <c r="X169" i="14"/>
  <c r="Y169" i="14"/>
  <c r="W122" i="14"/>
  <c r="V122" i="14"/>
  <c r="W118" i="14"/>
  <c r="V118" i="14"/>
  <c r="Y124" i="14"/>
  <c r="X124" i="14"/>
  <c r="Y105" i="14"/>
  <c r="X105" i="14"/>
  <c r="Y59" i="14"/>
  <c r="X59" i="14"/>
  <c r="Y198" i="14"/>
  <c r="X198" i="14"/>
  <c r="Y79" i="14"/>
  <c r="X79" i="14"/>
  <c r="W29" i="14"/>
  <c r="V29" i="14"/>
  <c r="W200" i="14"/>
  <c r="V200" i="14"/>
  <c r="Y12" i="14"/>
  <c r="X12" i="14"/>
  <c r="Y196" i="14"/>
  <c r="X196" i="14"/>
  <c r="V130" i="14"/>
  <c r="W130" i="14"/>
  <c r="W106" i="14"/>
  <c r="V106" i="14"/>
  <c r="Y34" i="14"/>
  <c r="X34" i="14"/>
  <c r="Y62" i="14"/>
  <c r="X62" i="14"/>
  <c r="Y111" i="14"/>
  <c r="X111" i="14"/>
  <c r="W125" i="14"/>
  <c r="V125" i="14"/>
  <c r="K3" i="14"/>
  <c r="W121" i="14"/>
  <c r="V121" i="14"/>
  <c r="Y119" i="14"/>
  <c r="X119" i="14"/>
  <c r="Y100" i="14"/>
  <c r="X100" i="14"/>
  <c r="W177" i="14"/>
  <c r="V177" i="14"/>
  <c r="V96" i="14"/>
  <c r="W96" i="14"/>
  <c r="Y50" i="14"/>
  <c r="X50" i="14"/>
  <c r="W40" i="14"/>
  <c r="V40" i="14"/>
  <c r="AA82" i="14"/>
  <c r="Z82" i="14"/>
  <c r="X183" i="14"/>
  <c r="Y183" i="14"/>
  <c r="Y131" i="14"/>
  <c r="X131" i="14"/>
  <c r="AA78" i="14"/>
  <c r="Z78" i="14"/>
  <c r="Y93" i="14"/>
  <c r="X93" i="14"/>
  <c r="X141" i="14"/>
  <c r="Y141" i="14"/>
  <c r="X9" i="14"/>
  <c r="Y9" i="14"/>
  <c r="W89" i="14"/>
  <c r="V89" i="14"/>
  <c r="Y159" i="14"/>
  <c r="X159" i="14"/>
  <c r="Y11" i="14"/>
  <c r="X11" i="14"/>
  <c r="Y154" i="14"/>
  <c r="X154" i="14"/>
  <c r="W36" i="14"/>
  <c r="V36" i="14"/>
  <c r="AA184" i="14"/>
  <c r="Z184" i="14"/>
  <c r="X178" i="14"/>
  <c r="Y178" i="14"/>
  <c r="X30" i="14"/>
  <c r="Y30" i="14"/>
  <c r="X128" i="14"/>
  <c r="Y128" i="14"/>
  <c r="Y197" i="14"/>
  <c r="X197" i="14"/>
  <c r="W27" i="14"/>
  <c r="V27" i="14"/>
  <c r="Y55" i="14"/>
  <c r="X55" i="14"/>
  <c r="Y172" i="14"/>
  <c r="X172" i="14"/>
  <c r="Y18" i="14"/>
  <c r="X18" i="14"/>
  <c r="Y112" i="14"/>
  <c r="X112" i="14"/>
  <c r="Y75" i="14"/>
  <c r="X75" i="14"/>
  <c r="Y123" i="14"/>
  <c r="X123" i="14"/>
  <c r="Y104" i="14"/>
  <c r="X104" i="14"/>
  <c r="Y15" i="14"/>
  <c r="X15" i="14"/>
  <c r="W44" i="14"/>
  <c r="V44" i="14"/>
  <c r="AA133" i="14"/>
  <c r="Z133" i="14"/>
  <c r="X70" i="14"/>
  <c r="Y70" i="14"/>
  <c r="X74" i="14"/>
  <c r="Y74" i="14"/>
  <c r="V171" i="14"/>
  <c r="W171" i="14"/>
  <c r="Y186" i="14"/>
  <c r="X186" i="14"/>
  <c r="AB133" i="14" l="1"/>
  <c r="AC133" i="14"/>
  <c r="Z15" i="14"/>
  <c r="AA15" i="14"/>
  <c r="Z123" i="14"/>
  <c r="AA123" i="14"/>
  <c r="Z112" i="14"/>
  <c r="AA112" i="14"/>
  <c r="AA172" i="14"/>
  <c r="Z172" i="14"/>
  <c r="Y27" i="14"/>
  <c r="X27" i="14"/>
  <c r="X36" i="14"/>
  <c r="Y36" i="14"/>
  <c r="Z11" i="14"/>
  <c r="AA11" i="14"/>
  <c r="Y89" i="14"/>
  <c r="X89" i="14"/>
  <c r="AB78" i="14"/>
  <c r="AC78" i="14"/>
  <c r="X40" i="14"/>
  <c r="Y40" i="14"/>
  <c r="Z100" i="14"/>
  <c r="AA100" i="14"/>
  <c r="X121" i="14"/>
  <c r="Y121" i="14"/>
  <c r="Z158" i="14"/>
  <c r="AA158" i="14"/>
  <c r="AA16" i="14"/>
  <c r="Z16" i="14"/>
  <c r="X64" i="14"/>
  <c r="Y64" i="14"/>
  <c r="X160" i="14"/>
  <c r="Y160" i="14"/>
  <c r="Y114" i="14"/>
  <c r="X114" i="14"/>
  <c r="AA67" i="14"/>
  <c r="Z67" i="14"/>
  <c r="AA25" i="14"/>
  <c r="Z25" i="14"/>
  <c r="AA180" i="14"/>
  <c r="Z180" i="14"/>
  <c r="Y72" i="14"/>
  <c r="X72" i="14"/>
  <c r="AA66" i="14"/>
  <c r="Z66" i="14"/>
  <c r="Z146" i="14"/>
  <c r="AA146" i="14"/>
  <c r="AA8" i="14"/>
  <c r="Z8" i="14"/>
  <c r="Y57" i="14"/>
  <c r="X57" i="14"/>
  <c r="Y77" i="14"/>
  <c r="X77" i="14"/>
  <c r="Y143" i="14"/>
  <c r="X143" i="14"/>
  <c r="Z195" i="14"/>
  <c r="AA195" i="14"/>
  <c r="AA182" i="14"/>
  <c r="Z182" i="14"/>
  <c r="Y168" i="14"/>
  <c r="X168" i="14"/>
  <c r="Z80" i="14"/>
  <c r="AA80" i="14"/>
  <c r="Z108" i="14"/>
  <c r="AA108" i="14"/>
  <c r="Z165" i="14"/>
  <c r="AA165" i="14"/>
  <c r="X48" i="14"/>
  <c r="Y48" i="14"/>
  <c r="Z150" i="14"/>
  <c r="AA150" i="14"/>
  <c r="Z68" i="14"/>
  <c r="AA68" i="14"/>
  <c r="Y65" i="14"/>
  <c r="X65" i="14"/>
  <c r="AA20" i="14"/>
  <c r="Z20" i="14"/>
  <c r="AA47" i="14"/>
  <c r="Z47" i="14"/>
  <c r="Y149" i="14"/>
  <c r="X149" i="14"/>
  <c r="Y194" i="14"/>
  <c r="X194" i="14"/>
  <c r="X117" i="14"/>
  <c r="Y117" i="14"/>
  <c r="Z135" i="14"/>
  <c r="AA135" i="14"/>
  <c r="Z115" i="14"/>
  <c r="AA115" i="14"/>
  <c r="Z88" i="14"/>
  <c r="AA88" i="14"/>
  <c r="AA186" i="14"/>
  <c r="Z186" i="14"/>
  <c r="AA74" i="14"/>
  <c r="Z74" i="14"/>
  <c r="AA128" i="14"/>
  <c r="Z128" i="14"/>
  <c r="AA178" i="14"/>
  <c r="Z178" i="14"/>
  <c r="AA141" i="14"/>
  <c r="Z141" i="14"/>
  <c r="Z183" i="14"/>
  <c r="AA183" i="14"/>
  <c r="Y96" i="14"/>
  <c r="X96" i="14"/>
  <c r="Z111" i="14"/>
  <c r="AA111" i="14"/>
  <c r="Z34" i="14"/>
  <c r="AA34" i="14"/>
  <c r="AA12" i="14"/>
  <c r="Z12" i="14"/>
  <c r="Y29" i="14"/>
  <c r="X29" i="14"/>
  <c r="AA198" i="14"/>
  <c r="Z198" i="14"/>
  <c r="AA105" i="14"/>
  <c r="Z105" i="14"/>
  <c r="Y118" i="14"/>
  <c r="X118" i="14"/>
  <c r="AA127" i="14"/>
  <c r="Z127" i="14"/>
  <c r="AA199" i="14"/>
  <c r="Z199" i="14"/>
  <c r="AC23" i="14"/>
  <c r="AB23" i="14"/>
  <c r="AA69" i="14"/>
  <c r="Z69" i="14"/>
  <c r="Y134" i="14"/>
  <c r="X134" i="14"/>
  <c r="AA51" i="14"/>
  <c r="Z51" i="14"/>
  <c r="AA10" i="14"/>
  <c r="Z10" i="14"/>
  <c r="Y33" i="14"/>
  <c r="X33" i="14"/>
  <c r="AA87" i="14"/>
  <c r="Z87" i="14"/>
  <c r="AA173" i="14"/>
  <c r="Z173" i="14"/>
  <c r="Y37" i="14"/>
  <c r="X37" i="14"/>
  <c r="X132" i="14"/>
  <c r="Y132" i="14"/>
  <c r="AB21" i="14"/>
  <c r="AC21" i="14"/>
  <c r="X156" i="14"/>
  <c r="Y156" i="14"/>
  <c r="X32" i="14"/>
  <c r="Y32" i="14"/>
  <c r="AA137" i="14"/>
  <c r="Z137" i="14"/>
  <c r="AA71" i="14"/>
  <c r="Z71" i="14"/>
  <c r="Z113" i="14"/>
  <c r="AA113" i="14"/>
  <c r="AA191" i="14"/>
  <c r="Z191" i="14"/>
  <c r="AA174" i="14"/>
  <c r="Z174" i="14"/>
  <c r="AA98" i="14"/>
  <c r="Z98" i="14"/>
  <c r="Z139" i="14"/>
  <c r="AA139" i="14"/>
  <c r="AA22" i="14"/>
  <c r="Z22" i="14"/>
  <c r="Y41" i="14"/>
  <c r="X41" i="14"/>
  <c r="X52" i="14"/>
  <c r="Y52" i="14"/>
  <c r="X167" i="14"/>
  <c r="Y167" i="14"/>
  <c r="Y161" i="14"/>
  <c r="X161" i="14"/>
  <c r="AA155" i="14"/>
  <c r="Z155" i="14"/>
  <c r="Y138" i="14"/>
  <c r="X138" i="14"/>
  <c r="AA179" i="14"/>
  <c r="Z179" i="14"/>
  <c r="Y85" i="14"/>
  <c r="X85" i="14"/>
  <c r="AA109" i="14"/>
  <c r="Z109" i="14"/>
  <c r="Y45" i="14"/>
  <c r="X45" i="14"/>
  <c r="Y126" i="14"/>
  <c r="X126" i="14"/>
  <c r="AA39" i="14"/>
  <c r="Z39" i="14"/>
  <c r="Y81" i="14"/>
  <c r="X81" i="14"/>
  <c r="Y147" i="14"/>
  <c r="X147" i="14"/>
  <c r="X44" i="14"/>
  <c r="Y44" i="14"/>
  <c r="Z104" i="14"/>
  <c r="AA104" i="14"/>
  <c r="AA75" i="14"/>
  <c r="Z75" i="14"/>
  <c r="AA18" i="14"/>
  <c r="Z18" i="14"/>
  <c r="AA55" i="14"/>
  <c r="Z55" i="14"/>
  <c r="Z197" i="14"/>
  <c r="AA197" i="14"/>
  <c r="AC184" i="14"/>
  <c r="AB184" i="14"/>
  <c r="Z154" i="14"/>
  <c r="AA154" i="14"/>
  <c r="AA159" i="14"/>
  <c r="Z159" i="14"/>
  <c r="AA93" i="14"/>
  <c r="Z93" i="14"/>
  <c r="AA131" i="14"/>
  <c r="Z131" i="14"/>
  <c r="AB82" i="14"/>
  <c r="AC82" i="14"/>
  <c r="Z50" i="14"/>
  <c r="AA50" i="14"/>
  <c r="Y177" i="14"/>
  <c r="X177" i="14"/>
  <c r="Z119" i="14"/>
  <c r="AA119" i="14"/>
  <c r="X130" i="14"/>
  <c r="Y130" i="14"/>
  <c r="AA169" i="14"/>
  <c r="Z169" i="14"/>
  <c r="Z42" i="14"/>
  <c r="AA42" i="14"/>
  <c r="Y164" i="14"/>
  <c r="X164" i="14"/>
  <c r="AA14" i="14"/>
  <c r="Z14" i="14"/>
  <c r="X56" i="14"/>
  <c r="Y56" i="14"/>
  <c r="X94" i="14"/>
  <c r="Y94" i="14"/>
  <c r="Y162" i="14"/>
  <c r="X162" i="14"/>
  <c r="Y97" i="14"/>
  <c r="X97" i="14"/>
  <c r="AA102" i="14"/>
  <c r="Z102" i="14"/>
  <c r="AA142" i="14"/>
  <c r="Z142" i="14"/>
  <c r="Y145" i="14"/>
  <c r="X145" i="14"/>
  <c r="Y153" i="14"/>
  <c r="X153" i="14"/>
  <c r="AA190" i="14"/>
  <c r="Z190" i="14"/>
  <c r="Y192" i="14"/>
  <c r="X192" i="14"/>
  <c r="Z76" i="14"/>
  <c r="AA76" i="14"/>
  <c r="Y101" i="14"/>
  <c r="X101" i="14"/>
  <c r="Z19" i="14"/>
  <c r="AA19" i="14"/>
  <c r="Z84" i="14"/>
  <c r="AA84" i="14"/>
  <c r="Z189" i="14"/>
  <c r="AA189" i="14"/>
  <c r="X163" i="14"/>
  <c r="Y163" i="14"/>
  <c r="Y188" i="14"/>
  <c r="X188" i="14"/>
  <c r="Y31" i="14"/>
  <c r="X31" i="14"/>
  <c r="AA83" i="14"/>
  <c r="Z83" i="14"/>
  <c r="Y157" i="14"/>
  <c r="X157" i="14"/>
  <c r="AA43" i="14"/>
  <c r="Z43" i="14"/>
  <c r="Z58" i="14"/>
  <c r="AA58" i="14"/>
  <c r="Z28" i="14"/>
  <c r="AA28" i="14"/>
  <c r="AA129" i="14"/>
  <c r="Z129" i="14"/>
  <c r="Z54" i="14"/>
  <c r="AA54" i="14"/>
  <c r="Y171" i="14"/>
  <c r="X171" i="14"/>
  <c r="AA70" i="14"/>
  <c r="Z70" i="14"/>
  <c r="Z30" i="14"/>
  <c r="AA30" i="14"/>
  <c r="AA9" i="14"/>
  <c r="Z9" i="14"/>
  <c r="X125" i="14"/>
  <c r="Y125" i="14"/>
  <c r="Z62" i="14"/>
  <c r="AA62" i="14"/>
  <c r="X106" i="14"/>
  <c r="Y106" i="14"/>
  <c r="AA196" i="14"/>
  <c r="Z196" i="14"/>
  <c r="Y200" i="14"/>
  <c r="X200" i="14"/>
  <c r="AA79" i="14"/>
  <c r="Z79" i="14"/>
  <c r="AA59" i="14"/>
  <c r="Z59" i="14"/>
  <c r="AA124" i="14"/>
  <c r="Z124" i="14"/>
  <c r="Y122" i="14"/>
  <c r="X122" i="14"/>
  <c r="Z46" i="14"/>
  <c r="AA46" i="14"/>
  <c r="X60" i="14"/>
  <c r="Y60" i="14"/>
  <c r="AA17" i="14"/>
  <c r="Z17" i="14"/>
  <c r="X26" i="14"/>
  <c r="Y26" i="14"/>
  <c r="AA103" i="14"/>
  <c r="Z103" i="14"/>
  <c r="Y49" i="14"/>
  <c r="X49" i="14"/>
  <c r="AA63" i="14"/>
  <c r="Z63" i="14"/>
  <c r="Y61" i="14"/>
  <c r="X61" i="14"/>
  <c r="AA99" i="14"/>
  <c r="Z99" i="14"/>
  <c r="AA151" i="14"/>
  <c r="Z151" i="14"/>
  <c r="Y110" i="14"/>
  <c r="X110" i="14"/>
  <c r="X152" i="14"/>
  <c r="Y152" i="14"/>
  <c r="AA193" i="14"/>
  <c r="Z193" i="14"/>
  <c r="Z187" i="14"/>
  <c r="AA187" i="14"/>
  <c r="X144" i="14"/>
  <c r="Y144" i="14"/>
  <c r="AA86" i="14"/>
  <c r="Z86" i="14"/>
  <c r="Z92" i="14"/>
  <c r="AA92" i="14"/>
  <c r="X24" i="14"/>
  <c r="Y24" i="14"/>
  <c r="AA95" i="14"/>
  <c r="Z95" i="14"/>
  <c r="X148" i="14"/>
  <c r="Y148" i="14"/>
  <c r="Z38" i="14"/>
  <c r="AA38" i="14"/>
  <c r="Z176" i="14"/>
  <c r="AA176" i="14"/>
  <c r="AA116" i="14"/>
  <c r="Z116" i="14"/>
  <c r="Y73" i="14"/>
  <c r="X73" i="14"/>
  <c r="AB13" i="14"/>
  <c r="AC13" i="14"/>
  <c r="AA170" i="14"/>
  <c r="Z170" i="14"/>
  <c r="AA35" i="14"/>
  <c r="Z35" i="14"/>
  <c r="AA140" i="14"/>
  <c r="Z140" i="14"/>
  <c r="X185" i="14"/>
  <c r="Y185" i="14"/>
  <c r="AA136" i="14"/>
  <c r="Z136" i="14"/>
  <c r="Y53" i="14"/>
  <c r="X53" i="14"/>
  <c r="Y175" i="14"/>
  <c r="X175" i="14"/>
  <c r="AA91" i="14"/>
  <c r="Z91" i="14"/>
  <c r="Y181" i="14"/>
  <c r="X181" i="14"/>
  <c r="AA166" i="14"/>
  <c r="Z166" i="14"/>
  <c r="AA107" i="14"/>
  <c r="Z107" i="14"/>
  <c r="AA120" i="14"/>
  <c r="Z120" i="14"/>
  <c r="V7" i="14"/>
  <c r="W7" i="14"/>
  <c r="U2" i="14"/>
  <c r="AA90" i="14"/>
  <c r="Z90" i="14"/>
  <c r="AB90" i="14" l="1"/>
  <c r="AC90" i="14"/>
  <c r="W2" i="14"/>
  <c r="Y7" i="14"/>
  <c r="X7" i="14"/>
  <c r="AB187" i="14"/>
  <c r="AC187" i="14"/>
  <c r="AC120" i="14"/>
  <c r="AB120" i="14"/>
  <c r="AC166" i="14"/>
  <c r="AB166" i="14"/>
  <c r="AC91" i="14"/>
  <c r="AB91" i="14"/>
  <c r="AA53" i="14"/>
  <c r="Z53" i="14"/>
  <c r="AC35" i="14"/>
  <c r="AB35" i="14"/>
  <c r="AC116" i="14"/>
  <c r="AB116" i="14"/>
  <c r="AB95" i="14"/>
  <c r="AC95" i="14"/>
  <c r="AB193" i="14"/>
  <c r="AC193" i="14"/>
  <c r="AA110" i="14"/>
  <c r="Z110" i="14"/>
  <c r="AC99" i="14"/>
  <c r="AB99" i="14"/>
  <c r="AC63" i="14"/>
  <c r="AB63" i="14"/>
  <c r="AC103" i="14"/>
  <c r="AB103" i="14"/>
  <c r="AB17" i="14"/>
  <c r="AC17" i="14"/>
  <c r="AC124" i="14"/>
  <c r="AB124" i="14"/>
  <c r="AC79" i="14"/>
  <c r="AB79" i="14"/>
  <c r="AC196" i="14"/>
  <c r="AB196" i="14"/>
  <c r="AB9" i="14"/>
  <c r="AC9" i="14"/>
  <c r="AB70" i="14"/>
  <c r="AC70" i="14"/>
  <c r="AC43" i="14"/>
  <c r="AB43" i="14"/>
  <c r="AC83" i="14"/>
  <c r="AB83" i="14"/>
  <c r="AA188" i="14"/>
  <c r="Z188" i="14"/>
  <c r="AC190" i="14"/>
  <c r="AB190" i="14"/>
  <c r="AA145" i="14"/>
  <c r="Z145" i="14"/>
  <c r="AB102" i="14"/>
  <c r="AC102" i="14"/>
  <c r="AA162" i="14"/>
  <c r="Z162" i="14"/>
  <c r="AA164" i="14"/>
  <c r="Z164" i="14"/>
  <c r="AB169" i="14"/>
  <c r="AC169" i="14"/>
  <c r="AC131" i="14"/>
  <c r="AB131" i="14"/>
  <c r="AC159" i="14"/>
  <c r="AB159" i="14"/>
  <c r="AE184" i="14"/>
  <c r="AD184" i="14"/>
  <c r="AC55" i="14"/>
  <c r="AB55" i="14"/>
  <c r="AC75" i="14"/>
  <c r="AB75" i="14"/>
  <c r="AA81" i="14"/>
  <c r="Z81" i="14"/>
  <c r="AA126" i="14"/>
  <c r="Z126" i="14"/>
  <c r="AC109" i="14"/>
  <c r="AB109" i="14"/>
  <c r="AC179" i="14"/>
  <c r="AB179" i="14"/>
  <c r="AC155" i="14"/>
  <c r="AB155" i="14"/>
  <c r="AA41" i="14"/>
  <c r="Z41" i="14"/>
  <c r="AB174" i="14"/>
  <c r="AC174" i="14"/>
  <c r="AB137" i="14"/>
  <c r="AC137" i="14"/>
  <c r="AC173" i="14"/>
  <c r="AB173" i="14"/>
  <c r="AA33" i="14"/>
  <c r="Z33" i="14"/>
  <c r="AC51" i="14"/>
  <c r="AB51" i="14"/>
  <c r="AC69" i="14"/>
  <c r="AB69" i="14"/>
  <c r="AB199" i="14"/>
  <c r="AC199" i="14"/>
  <c r="AA118" i="14"/>
  <c r="Z118" i="14"/>
  <c r="AC198" i="14"/>
  <c r="AB198" i="14"/>
  <c r="AC12" i="14"/>
  <c r="AB12" i="14"/>
  <c r="AB178" i="14"/>
  <c r="AC178" i="14"/>
  <c r="AB74" i="14"/>
  <c r="AC74" i="14"/>
  <c r="AA194" i="14"/>
  <c r="Z194" i="14"/>
  <c r="AC47" i="14"/>
  <c r="AB47" i="14"/>
  <c r="AA65" i="14"/>
  <c r="Z65" i="14"/>
  <c r="AC182" i="14"/>
  <c r="AB182" i="14"/>
  <c r="AA143" i="14"/>
  <c r="Z143" i="14"/>
  <c r="AA57" i="14"/>
  <c r="Z57" i="14"/>
  <c r="Z72" i="14"/>
  <c r="AA72" i="14"/>
  <c r="AC25" i="14"/>
  <c r="AB25" i="14"/>
  <c r="AA114" i="14"/>
  <c r="Z114" i="14"/>
  <c r="AA27" i="14"/>
  <c r="Z27" i="14"/>
  <c r="AE13" i="14"/>
  <c r="AD13" i="14"/>
  <c r="AC38" i="14"/>
  <c r="AB38" i="14"/>
  <c r="AC92" i="14"/>
  <c r="AB92" i="14"/>
  <c r="Z144" i="14"/>
  <c r="AA144" i="14"/>
  <c r="AC46" i="14"/>
  <c r="AB46" i="14"/>
  <c r="AC62" i="14"/>
  <c r="AB62" i="14"/>
  <c r="AC54" i="14"/>
  <c r="AB54" i="14"/>
  <c r="AB28" i="14"/>
  <c r="AC28" i="14"/>
  <c r="AC189" i="14"/>
  <c r="AB189" i="14"/>
  <c r="AC19" i="14"/>
  <c r="AB19" i="14"/>
  <c r="AC76" i="14"/>
  <c r="AB76" i="14"/>
  <c r="AA56" i="14"/>
  <c r="Z56" i="14"/>
  <c r="AC119" i="14"/>
  <c r="AB119" i="14"/>
  <c r="AC50" i="14"/>
  <c r="AB50" i="14"/>
  <c r="AA44" i="14"/>
  <c r="Z44" i="14"/>
  <c r="AA167" i="14"/>
  <c r="Z167" i="14"/>
  <c r="AC139" i="14"/>
  <c r="AB139" i="14"/>
  <c r="AB113" i="14"/>
  <c r="AC113" i="14"/>
  <c r="AA156" i="14"/>
  <c r="Z156" i="14"/>
  <c r="Z132" i="14"/>
  <c r="AA132" i="14"/>
  <c r="AB111" i="14"/>
  <c r="AC111" i="14"/>
  <c r="AC183" i="14"/>
  <c r="AB183" i="14"/>
  <c r="AC88" i="14"/>
  <c r="AB88" i="14"/>
  <c r="AC135" i="14"/>
  <c r="AB135" i="14"/>
  <c r="AC150" i="14"/>
  <c r="AB150" i="14"/>
  <c r="AC165" i="14"/>
  <c r="AB165" i="14"/>
  <c r="AC80" i="14"/>
  <c r="AB80" i="14"/>
  <c r="AB146" i="14"/>
  <c r="AC146" i="14"/>
  <c r="AA64" i="14"/>
  <c r="Z64" i="14"/>
  <c r="AC158" i="14"/>
  <c r="AB158" i="14"/>
  <c r="AC100" i="14"/>
  <c r="AB100" i="14"/>
  <c r="AE78" i="14"/>
  <c r="AD78" i="14"/>
  <c r="AC11" i="14"/>
  <c r="AB11" i="14"/>
  <c r="AC112" i="14"/>
  <c r="AB112" i="14"/>
  <c r="AC15" i="14"/>
  <c r="AB15" i="14"/>
  <c r="AA185" i="14"/>
  <c r="Z185" i="14"/>
  <c r="AC107" i="14"/>
  <c r="AB107" i="14"/>
  <c r="AA181" i="14"/>
  <c r="Z181" i="14"/>
  <c r="AA175" i="14"/>
  <c r="Z175" i="14"/>
  <c r="AC136" i="14"/>
  <c r="AB136" i="14"/>
  <c r="AC140" i="14"/>
  <c r="AB140" i="14"/>
  <c r="AB170" i="14"/>
  <c r="AC170" i="14"/>
  <c r="AA73" i="14"/>
  <c r="Z73" i="14"/>
  <c r="AB86" i="14"/>
  <c r="AC86" i="14"/>
  <c r="AC151" i="14"/>
  <c r="AB151" i="14"/>
  <c r="AA61" i="14"/>
  <c r="Z61" i="14"/>
  <c r="AA49" i="14"/>
  <c r="Z49" i="14"/>
  <c r="AA122" i="14"/>
  <c r="Z122" i="14"/>
  <c r="AC59" i="14"/>
  <c r="AB59" i="14"/>
  <c r="AA200" i="14"/>
  <c r="Z200" i="14"/>
  <c r="Z171" i="14"/>
  <c r="AA171" i="14"/>
  <c r="AC129" i="14"/>
  <c r="AB129" i="14"/>
  <c r="AA157" i="14"/>
  <c r="Z157" i="14"/>
  <c r="AA31" i="14"/>
  <c r="Z31" i="14"/>
  <c r="AA101" i="14"/>
  <c r="Z101" i="14"/>
  <c r="AA192" i="14"/>
  <c r="Z192" i="14"/>
  <c r="AA153" i="14"/>
  <c r="Z153" i="14"/>
  <c r="AB142" i="14"/>
  <c r="AC142" i="14"/>
  <c r="AA97" i="14"/>
  <c r="Z97" i="14"/>
  <c r="AC14" i="14"/>
  <c r="AB14" i="14"/>
  <c r="AA177" i="14"/>
  <c r="Z177" i="14"/>
  <c r="AC93" i="14"/>
  <c r="AB93" i="14"/>
  <c r="AC18" i="14"/>
  <c r="AB18" i="14"/>
  <c r="AA147" i="14"/>
  <c r="Z147" i="14"/>
  <c r="AC39" i="14"/>
  <c r="AB39" i="14"/>
  <c r="AA45" i="14"/>
  <c r="Z45" i="14"/>
  <c r="AA85" i="14"/>
  <c r="Z85" i="14"/>
  <c r="AA138" i="14"/>
  <c r="Z138" i="14"/>
  <c r="AA161" i="14"/>
  <c r="Z161" i="14"/>
  <c r="AC22" i="14"/>
  <c r="AB22" i="14"/>
  <c r="AB98" i="14"/>
  <c r="AC98" i="14"/>
  <c r="AB191" i="14"/>
  <c r="AC191" i="14"/>
  <c r="AB71" i="14"/>
  <c r="AC71" i="14"/>
  <c r="AA37" i="14"/>
  <c r="Z37" i="14"/>
  <c r="AC87" i="14"/>
  <c r="AB87" i="14"/>
  <c r="AC10" i="14"/>
  <c r="AB10" i="14"/>
  <c r="AA134" i="14"/>
  <c r="Z134" i="14"/>
  <c r="AE23" i="14"/>
  <c r="AD23" i="14"/>
  <c r="AC127" i="14"/>
  <c r="AB127" i="14"/>
  <c r="AC105" i="14"/>
  <c r="AB105" i="14"/>
  <c r="AA29" i="14"/>
  <c r="Z29" i="14"/>
  <c r="Z96" i="14"/>
  <c r="AA96" i="14"/>
  <c r="AB141" i="14"/>
  <c r="AC141" i="14"/>
  <c r="AB128" i="14"/>
  <c r="AC128" i="14"/>
  <c r="AC186" i="14"/>
  <c r="AB186" i="14"/>
  <c r="AA149" i="14"/>
  <c r="Z149" i="14"/>
  <c r="AC20" i="14"/>
  <c r="AB20" i="14"/>
  <c r="AA168" i="14"/>
  <c r="Z168" i="14"/>
  <c r="AA77" i="14"/>
  <c r="Z77" i="14"/>
  <c r="AC8" i="14"/>
  <c r="AB8" i="14"/>
  <c r="AB66" i="14"/>
  <c r="AC66" i="14"/>
  <c r="AB180" i="14"/>
  <c r="AC180" i="14"/>
  <c r="AB67" i="14"/>
  <c r="AC67" i="14"/>
  <c r="AC16" i="14"/>
  <c r="AB16" i="14"/>
  <c r="AA89" i="14"/>
  <c r="Z89" i="14"/>
  <c r="AC172" i="14"/>
  <c r="AB172" i="14"/>
  <c r="AC176" i="14"/>
  <c r="AB176" i="14"/>
  <c r="Z148" i="14"/>
  <c r="AA148" i="14"/>
  <c r="AA24" i="14"/>
  <c r="Z24" i="14"/>
  <c r="AA152" i="14"/>
  <c r="Z152" i="14"/>
  <c r="Z26" i="14"/>
  <c r="AA26" i="14"/>
  <c r="AA60" i="14"/>
  <c r="Z60" i="14"/>
  <c r="AA106" i="14"/>
  <c r="Z106" i="14"/>
  <c r="AA125" i="14"/>
  <c r="Z125" i="14"/>
  <c r="AB30" i="14"/>
  <c r="AC30" i="14"/>
  <c r="AC58" i="14"/>
  <c r="AB58" i="14"/>
  <c r="AA163" i="14"/>
  <c r="Z163" i="14"/>
  <c r="AC84" i="14"/>
  <c r="AB84" i="14"/>
  <c r="AA94" i="14"/>
  <c r="Z94" i="14"/>
  <c r="AC42" i="14"/>
  <c r="AB42" i="14"/>
  <c r="Z130" i="14"/>
  <c r="AA130" i="14"/>
  <c r="AE82" i="14"/>
  <c r="AD82" i="14"/>
  <c r="AC154" i="14"/>
  <c r="AB154" i="14"/>
  <c r="AC197" i="14"/>
  <c r="AB197" i="14"/>
  <c r="AC104" i="14"/>
  <c r="AB104" i="14"/>
  <c r="AA52" i="14"/>
  <c r="Z52" i="14"/>
  <c r="AA32" i="14"/>
  <c r="Z32" i="14"/>
  <c r="AE21" i="14"/>
  <c r="AD21" i="14"/>
  <c r="AC34" i="14"/>
  <c r="AB34" i="14"/>
  <c r="AB115" i="14"/>
  <c r="AC115" i="14"/>
  <c r="AA117" i="14"/>
  <c r="Z117" i="14"/>
  <c r="AC68" i="14"/>
  <c r="AB68" i="14"/>
  <c r="AA48" i="14"/>
  <c r="Z48" i="14"/>
  <c r="AC108" i="14"/>
  <c r="AB108" i="14"/>
  <c r="AC195" i="14"/>
  <c r="AB195" i="14"/>
  <c r="AA160" i="14"/>
  <c r="Z160" i="14"/>
  <c r="AA121" i="14"/>
  <c r="Z121" i="14"/>
  <c r="AA40" i="14"/>
  <c r="Z40" i="14"/>
  <c r="AA36" i="14"/>
  <c r="Z36" i="14"/>
  <c r="AC123" i="14"/>
  <c r="AB123" i="14"/>
  <c r="AE133" i="14"/>
  <c r="AD133" i="14"/>
  <c r="AB26" i="14" l="1"/>
  <c r="AC26" i="14"/>
  <c r="AE141" i="14"/>
  <c r="AD141" i="14"/>
  <c r="AE71" i="14"/>
  <c r="AD71" i="14"/>
  <c r="AE98" i="14"/>
  <c r="AD98" i="14"/>
  <c r="AC171" i="14"/>
  <c r="AB171" i="14"/>
  <c r="AD111" i="14"/>
  <c r="AE111" i="14"/>
  <c r="AC72" i="14"/>
  <c r="AB72" i="14"/>
  <c r="AD178" i="14"/>
  <c r="AE178" i="14"/>
  <c r="AE199" i="14"/>
  <c r="AD199" i="14"/>
  <c r="AE174" i="14"/>
  <c r="AD174" i="14"/>
  <c r="AE169" i="14"/>
  <c r="AD169" i="14"/>
  <c r="AE9" i="14"/>
  <c r="AD9" i="14"/>
  <c r="AE17" i="14"/>
  <c r="AD17" i="14"/>
  <c r="AE95" i="14"/>
  <c r="AD95" i="14"/>
  <c r="AC130" i="14"/>
  <c r="AB130" i="14"/>
  <c r="AD30" i="14"/>
  <c r="AE30" i="14"/>
  <c r="AE67" i="14"/>
  <c r="AD67" i="14"/>
  <c r="AE66" i="14"/>
  <c r="AD66" i="14"/>
  <c r="AD123" i="14"/>
  <c r="AE123" i="14"/>
  <c r="AB40" i="14"/>
  <c r="AC40" i="14"/>
  <c r="AB160" i="14"/>
  <c r="AC160" i="14"/>
  <c r="AD108" i="14"/>
  <c r="AE108" i="14"/>
  <c r="AD68" i="14"/>
  <c r="AE68" i="14"/>
  <c r="AF21" i="14"/>
  <c r="AG21" i="14"/>
  <c r="AB52" i="14"/>
  <c r="AC52" i="14"/>
  <c r="AE197" i="14"/>
  <c r="AD197" i="14"/>
  <c r="AF82" i="14"/>
  <c r="AG82" i="14"/>
  <c r="AD42" i="14"/>
  <c r="AE42" i="14"/>
  <c r="AD84" i="14"/>
  <c r="AE84" i="14"/>
  <c r="AD58" i="14"/>
  <c r="AE58" i="14"/>
  <c r="AB125" i="14"/>
  <c r="AC125" i="14"/>
  <c r="AB60" i="14"/>
  <c r="AC60" i="14"/>
  <c r="AB152" i="14"/>
  <c r="AC152" i="14"/>
  <c r="AE172" i="14"/>
  <c r="AD172" i="14"/>
  <c r="AE16" i="14"/>
  <c r="AD16" i="14"/>
  <c r="AE8" i="14"/>
  <c r="AD8" i="14"/>
  <c r="AC168" i="14"/>
  <c r="AB168" i="14"/>
  <c r="AC149" i="14"/>
  <c r="AB149" i="14"/>
  <c r="AE105" i="14"/>
  <c r="AD105" i="14"/>
  <c r="AG23" i="14"/>
  <c r="AF23" i="14"/>
  <c r="AE10" i="14"/>
  <c r="AD10" i="14"/>
  <c r="AC37" i="14"/>
  <c r="AB37" i="14"/>
  <c r="AE22" i="14"/>
  <c r="AD22" i="14"/>
  <c r="AC138" i="14"/>
  <c r="AB138" i="14"/>
  <c r="AC45" i="14"/>
  <c r="AB45" i="14"/>
  <c r="AC147" i="14"/>
  <c r="AB147" i="14"/>
  <c r="AD93" i="14"/>
  <c r="AE93" i="14"/>
  <c r="AE14" i="14"/>
  <c r="AD14" i="14"/>
  <c r="AC192" i="14"/>
  <c r="AB192" i="14"/>
  <c r="AC31" i="14"/>
  <c r="AB31" i="14"/>
  <c r="AE129" i="14"/>
  <c r="AD129" i="14"/>
  <c r="AC200" i="14"/>
  <c r="AB200" i="14"/>
  <c r="AC122" i="14"/>
  <c r="AB122" i="14"/>
  <c r="AC61" i="14"/>
  <c r="AB61" i="14"/>
  <c r="AE136" i="14"/>
  <c r="AD136" i="14"/>
  <c r="AC181" i="14"/>
  <c r="AB181" i="14"/>
  <c r="AB185" i="14"/>
  <c r="AC185" i="14"/>
  <c r="AE112" i="14"/>
  <c r="AD112" i="14"/>
  <c r="AF78" i="14"/>
  <c r="AG78" i="14"/>
  <c r="AD158" i="14"/>
  <c r="AE158" i="14"/>
  <c r="AD165" i="14"/>
  <c r="AE165" i="14"/>
  <c r="AD135" i="14"/>
  <c r="AE135" i="14"/>
  <c r="AD183" i="14"/>
  <c r="AE183" i="14"/>
  <c r="AB167" i="14"/>
  <c r="AC167" i="14"/>
  <c r="AD50" i="14"/>
  <c r="AE50" i="14"/>
  <c r="AB56" i="14"/>
  <c r="AC56" i="14"/>
  <c r="AD19" i="14"/>
  <c r="AE19" i="14"/>
  <c r="AD62" i="14"/>
  <c r="AE62" i="14"/>
  <c r="AD38" i="14"/>
  <c r="AE38" i="14"/>
  <c r="AC27" i="14"/>
  <c r="AB27" i="14"/>
  <c r="AE25" i="14"/>
  <c r="AD25" i="14"/>
  <c r="AC57" i="14"/>
  <c r="AB57" i="14"/>
  <c r="AE182" i="14"/>
  <c r="AD182" i="14"/>
  <c r="AE47" i="14"/>
  <c r="AD47" i="14"/>
  <c r="AE12" i="14"/>
  <c r="AD12" i="14"/>
  <c r="AC118" i="14"/>
  <c r="AB118" i="14"/>
  <c r="AE69" i="14"/>
  <c r="AD69" i="14"/>
  <c r="AC33" i="14"/>
  <c r="AB33" i="14"/>
  <c r="AC41" i="14"/>
  <c r="AB41" i="14"/>
  <c r="AE179" i="14"/>
  <c r="AD179" i="14"/>
  <c r="AC126" i="14"/>
  <c r="AB126" i="14"/>
  <c r="AE75" i="14"/>
  <c r="AD75" i="14"/>
  <c r="AG184" i="14"/>
  <c r="AF184" i="14"/>
  <c r="AD131" i="14"/>
  <c r="AE131" i="14"/>
  <c r="AC164" i="14"/>
  <c r="AB164" i="14"/>
  <c r="AE190" i="14"/>
  <c r="AD190" i="14"/>
  <c r="AE83" i="14"/>
  <c r="AD83" i="14"/>
  <c r="AD196" i="14"/>
  <c r="AE196" i="14"/>
  <c r="AE124" i="14"/>
  <c r="AD124" i="14"/>
  <c r="AE103" i="14"/>
  <c r="AD103" i="14"/>
  <c r="AE99" i="14"/>
  <c r="AD99" i="14"/>
  <c r="AE116" i="14"/>
  <c r="AD116" i="14"/>
  <c r="AC53" i="14"/>
  <c r="AB53" i="14"/>
  <c r="AE166" i="14"/>
  <c r="AD166" i="14"/>
  <c r="AD115" i="14"/>
  <c r="AE115" i="14"/>
  <c r="AB148" i="14"/>
  <c r="AC148" i="14"/>
  <c r="AE180" i="14"/>
  <c r="AD180" i="14"/>
  <c r="AD128" i="14"/>
  <c r="AE128" i="14"/>
  <c r="AD146" i="14"/>
  <c r="AE146" i="14"/>
  <c r="AB132" i="14"/>
  <c r="AC132" i="14"/>
  <c r="AD113" i="14"/>
  <c r="AE113" i="14"/>
  <c r="AD28" i="14"/>
  <c r="AE28" i="14"/>
  <c r="AC144" i="14"/>
  <c r="AB144" i="14"/>
  <c r="AE74" i="14"/>
  <c r="AD74" i="14"/>
  <c r="AE137" i="14"/>
  <c r="AD137" i="14"/>
  <c r="AE102" i="14"/>
  <c r="AD102" i="14"/>
  <c r="AE70" i="14"/>
  <c r="AD70" i="14"/>
  <c r="AE193" i="14"/>
  <c r="AD193" i="14"/>
  <c r="AD187" i="14"/>
  <c r="AE187" i="14"/>
  <c r="AC96" i="14"/>
  <c r="AB96" i="14"/>
  <c r="AE191" i="14"/>
  <c r="AD191" i="14"/>
  <c r="AD142" i="14"/>
  <c r="AE142" i="14"/>
  <c r="AE86" i="14"/>
  <c r="AD86" i="14"/>
  <c r="AE170" i="14"/>
  <c r="AD170" i="14"/>
  <c r="AF133" i="14"/>
  <c r="AG133" i="14"/>
  <c r="AB36" i="14"/>
  <c r="AC36" i="14"/>
  <c r="AB121" i="14"/>
  <c r="AC121" i="14"/>
  <c r="AD195" i="14"/>
  <c r="AE195" i="14"/>
  <c r="AB48" i="14"/>
  <c r="AC48" i="14"/>
  <c r="AB117" i="14"/>
  <c r="AC117" i="14"/>
  <c r="AD34" i="14"/>
  <c r="AE34" i="14"/>
  <c r="AB32" i="14"/>
  <c r="AC32" i="14"/>
  <c r="AD104" i="14"/>
  <c r="AE104" i="14"/>
  <c r="AD154" i="14"/>
  <c r="AE154" i="14"/>
  <c r="AB94" i="14"/>
  <c r="AC94" i="14"/>
  <c r="AB163" i="14"/>
  <c r="AC163" i="14"/>
  <c r="AB106" i="14"/>
  <c r="AC106" i="14"/>
  <c r="AB24" i="14"/>
  <c r="AC24" i="14"/>
  <c r="AD176" i="14"/>
  <c r="AE176" i="14"/>
  <c r="AC89" i="14"/>
  <c r="AB89" i="14"/>
  <c r="AC77" i="14"/>
  <c r="AB77" i="14"/>
  <c r="AE20" i="14"/>
  <c r="AD20" i="14"/>
  <c r="AE186" i="14"/>
  <c r="AD186" i="14"/>
  <c r="AC29" i="14"/>
  <c r="AB29" i="14"/>
  <c r="AE127" i="14"/>
  <c r="AD127" i="14"/>
  <c r="AC134" i="14"/>
  <c r="AB134" i="14"/>
  <c r="AE87" i="14"/>
  <c r="AD87" i="14"/>
  <c r="AC161" i="14"/>
  <c r="AB161" i="14"/>
  <c r="AC85" i="14"/>
  <c r="AB85" i="14"/>
  <c r="AE39" i="14"/>
  <c r="AD39" i="14"/>
  <c r="AE18" i="14"/>
  <c r="AD18" i="14"/>
  <c r="AC177" i="14"/>
  <c r="AB177" i="14"/>
  <c r="AC97" i="14"/>
  <c r="AB97" i="14"/>
  <c r="AC153" i="14"/>
  <c r="AB153" i="14"/>
  <c r="AC101" i="14"/>
  <c r="AB101" i="14"/>
  <c r="AC157" i="14"/>
  <c r="AB157" i="14"/>
  <c r="AE59" i="14"/>
  <c r="AD59" i="14"/>
  <c r="AC49" i="14"/>
  <c r="AB49" i="14"/>
  <c r="AE151" i="14"/>
  <c r="AD151" i="14"/>
  <c r="AC73" i="14"/>
  <c r="AB73" i="14"/>
  <c r="AE140" i="14"/>
  <c r="AD140" i="14"/>
  <c r="AC175" i="14"/>
  <c r="AB175" i="14"/>
  <c r="AE107" i="14"/>
  <c r="AD107" i="14"/>
  <c r="AD15" i="14"/>
  <c r="AE15" i="14"/>
  <c r="AD11" i="14"/>
  <c r="AE11" i="14"/>
  <c r="AD100" i="14"/>
  <c r="AE100" i="14"/>
  <c r="AB64" i="14"/>
  <c r="AC64" i="14"/>
  <c r="AD80" i="14"/>
  <c r="AE80" i="14"/>
  <c r="AD150" i="14"/>
  <c r="AE150" i="14"/>
  <c r="AD88" i="14"/>
  <c r="AE88" i="14"/>
  <c r="AB156" i="14"/>
  <c r="AC156" i="14"/>
  <c r="AD139" i="14"/>
  <c r="AE139" i="14"/>
  <c r="AB44" i="14"/>
  <c r="AC44" i="14"/>
  <c r="AD119" i="14"/>
  <c r="AE119" i="14"/>
  <c r="AD76" i="14"/>
  <c r="AE76" i="14"/>
  <c r="AD189" i="14"/>
  <c r="AE189" i="14"/>
  <c r="AD54" i="14"/>
  <c r="AE54" i="14"/>
  <c r="AD46" i="14"/>
  <c r="AE46" i="14"/>
  <c r="AD92" i="14"/>
  <c r="AE92" i="14"/>
  <c r="AF13" i="14"/>
  <c r="AG13" i="14"/>
  <c r="AC114" i="14"/>
  <c r="AB114" i="14"/>
  <c r="AC143" i="14"/>
  <c r="AB143" i="14"/>
  <c r="AC65" i="14"/>
  <c r="AB65" i="14"/>
  <c r="AC194" i="14"/>
  <c r="AB194" i="14"/>
  <c r="AE198" i="14"/>
  <c r="AD198" i="14"/>
  <c r="AE51" i="14"/>
  <c r="AD51" i="14"/>
  <c r="AE173" i="14"/>
  <c r="AD173" i="14"/>
  <c r="AE155" i="14"/>
  <c r="AD155" i="14"/>
  <c r="AE109" i="14"/>
  <c r="AD109" i="14"/>
  <c r="AC81" i="14"/>
  <c r="AB81" i="14"/>
  <c r="AE55" i="14"/>
  <c r="AD55" i="14"/>
  <c r="AE159" i="14"/>
  <c r="AD159" i="14"/>
  <c r="AC162" i="14"/>
  <c r="AB162" i="14"/>
  <c r="AC145" i="14"/>
  <c r="AB145" i="14"/>
  <c r="AC188" i="14"/>
  <c r="AB188" i="14"/>
  <c r="AE43" i="14"/>
  <c r="AD43" i="14"/>
  <c r="AE79" i="14"/>
  <c r="AD79" i="14"/>
  <c r="AE63" i="14"/>
  <c r="AD63" i="14"/>
  <c r="AC110" i="14"/>
  <c r="AB110" i="14"/>
  <c r="AE35" i="14"/>
  <c r="AD35" i="14"/>
  <c r="AE91" i="14"/>
  <c r="AD91" i="14"/>
  <c r="AE120" i="14"/>
  <c r="AD120" i="14"/>
  <c r="Z7" i="14"/>
  <c r="Y2" i="14"/>
  <c r="AA7" i="14"/>
  <c r="AE90" i="14"/>
  <c r="AD90" i="14"/>
  <c r="AF90" i="14" l="1"/>
  <c r="AG90" i="14"/>
  <c r="AA2" i="14"/>
  <c r="AC7" i="14"/>
  <c r="AB7" i="14"/>
  <c r="AG120" i="14"/>
  <c r="AF120" i="14"/>
  <c r="AG35" i="14"/>
  <c r="AF35" i="14"/>
  <c r="AG63" i="14"/>
  <c r="AF63" i="14"/>
  <c r="AG43" i="14"/>
  <c r="AF43" i="14"/>
  <c r="AE145" i="14"/>
  <c r="AD145" i="14"/>
  <c r="AG159" i="14"/>
  <c r="AF159" i="14"/>
  <c r="AE81" i="14"/>
  <c r="AD81" i="14"/>
  <c r="AG155" i="14"/>
  <c r="AF155" i="14"/>
  <c r="AG51" i="14"/>
  <c r="AF51" i="14"/>
  <c r="AE194" i="14"/>
  <c r="AD194" i="14"/>
  <c r="AE143" i="14"/>
  <c r="AD143" i="14"/>
  <c r="AE175" i="14"/>
  <c r="AD175" i="14"/>
  <c r="AE73" i="14"/>
  <c r="AD73" i="14"/>
  <c r="AE49" i="14"/>
  <c r="AD49" i="14"/>
  <c r="AE157" i="14"/>
  <c r="AD157" i="14"/>
  <c r="AE153" i="14"/>
  <c r="AD153" i="14"/>
  <c r="AE177" i="14"/>
  <c r="AD177" i="14"/>
  <c r="AG39" i="14"/>
  <c r="AF39" i="14"/>
  <c r="AE161" i="14"/>
  <c r="AD161" i="14"/>
  <c r="AE134" i="14"/>
  <c r="AD134" i="14"/>
  <c r="AE29" i="14"/>
  <c r="AD29" i="14"/>
  <c r="AG20" i="14"/>
  <c r="AF20" i="14"/>
  <c r="AE89" i="14"/>
  <c r="AD89" i="14"/>
  <c r="AG170" i="14"/>
  <c r="AF170" i="14"/>
  <c r="AD96" i="14"/>
  <c r="AE96" i="14"/>
  <c r="AF193" i="14"/>
  <c r="AG193" i="14"/>
  <c r="AF102" i="14"/>
  <c r="AG102" i="14"/>
  <c r="AF74" i="14"/>
  <c r="AG74" i="14"/>
  <c r="AG166" i="14"/>
  <c r="AF166" i="14"/>
  <c r="AG116" i="14"/>
  <c r="AF116" i="14"/>
  <c r="AG103" i="14"/>
  <c r="AF103" i="14"/>
  <c r="AG190" i="14"/>
  <c r="AF190" i="14"/>
  <c r="AG75" i="14"/>
  <c r="AF75" i="14"/>
  <c r="AF179" i="14"/>
  <c r="AG179" i="14"/>
  <c r="AE33" i="14"/>
  <c r="AD33" i="14"/>
  <c r="AE118" i="14"/>
  <c r="AD118" i="14"/>
  <c r="AG47" i="14"/>
  <c r="AF47" i="14"/>
  <c r="AE57" i="14"/>
  <c r="AD57" i="14"/>
  <c r="AE27" i="14"/>
  <c r="AD27" i="14"/>
  <c r="AG112" i="14"/>
  <c r="AF112" i="14"/>
  <c r="AE181" i="14"/>
  <c r="AD181" i="14"/>
  <c r="AE61" i="14"/>
  <c r="AD61" i="14"/>
  <c r="AE200" i="14"/>
  <c r="AD200" i="14"/>
  <c r="AE31" i="14"/>
  <c r="AD31" i="14"/>
  <c r="AG14" i="14"/>
  <c r="AF14" i="14"/>
  <c r="AE147" i="14"/>
  <c r="AD147" i="14"/>
  <c r="AE138" i="14"/>
  <c r="AD138" i="14"/>
  <c r="AE37" i="14"/>
  <c r="AD37" i="14"/>
  <c r="AI23" i="14"/>
  <c r="AH23" i="14"/>
  <c r="AE149" i="14"/>
  <c r="AD149" i="14"/>
  <c r="AG8" i="14"/>
  <c r="AF8" i="14"/>
  <c r="AG172" i="14"/>
  <c r="AF172" i="14"/>
  <c r="AG197" i="14"/>
  <c r="AF197" i="14"/>
  <c r="AF66" i="14"/>
  <c r="AG66" i="14"/>
  <c r="AF95" i="14"/>
  <c r="AG95" i="14"/>
  <c r="AF9" i="14"/>
  <c r="AG9" i="14"/>
  <c r="AF174" i="14"/>
  <c r="AG174" i="14"/>
  <c r="AF98" i="14"/>
  <c r="AG98" i="14"/>
  <c r="AF141" i="14"/>
  <c r="AG141" i="14"/>
  <c r="AI13" i="14"/>
  <c r="AH13" i="14"/>
  <c r="AG46" i="14"/>
  <c r="AF46" i="14"/>
  <c r="AG189" i="14"/>
  <c r="AF189" i="14"/>
  <c r="AG119" i="14"/>
  <c r="AF119" i="14"/>
  <c r="AG139" i="14"/>
  <c r="AF139" i="14"/>
  <c r="AG88" i="14"/>
  <c r="AF88" i="14"/>
  <c r="AG80" i="14"/>
  <c r="AF80" i="14"/>
  <c r="AG100" i="14"/>
  <c r="AF100" i="14"/>
  <c r="AG15" i="14"/>
  <c r="AF15" i="14"/>
  <c r="AE24" i="14"/>
  <c r="AD24" i="14"/>
  <c r="AE163" i="14"/>
  <c r="AD163" i="14"/>
  <c r="AG154" i="14"/>
  <c r="AF154" i="14"/>
  <c r="AE32" i="14"/>
  <c r="AD32" i="14"/>
  <c r="AE117" i="14"/>
  <c r="AD117" i="14"/>
  <c r="AF195" i="14"/>
  <c r="AG195" i="14"/>
  <c r="AE36" i="14"/>
  <c r="AD36" i="14"/>
  <c r="AF142" i="14"/>
  <c r="AG142" i="14"/>
  <c r="AF28" i="14"/>
  <c r="AG28" i="14"/>
  <c r="AE132" i="14"/>
  <c r="AD132" i="14"/>
  <c r="AF128" i="14"/>
  <c r="AG128" i="14"/>
  <c r="AD148" i="14"/>
  <c r="AE148" i="14"/>
  <c r="AG196" i="14"/>
  <c r="AF196" i="14"/>
  <c r="AG131" i="14"/>
  <c r="AF131" i="14"/>
  <c r="AG62" i="14"/>
  <c r="AF62" i="14"/>
  <c r="AE56" i="14"/>
  <c r="AD56" i="14"/>
  <c r="AE167" i="14"/>
  <c r="AD167" i="14"/>
  <c r="AG135" i="14"/>
  <c r="AF135" i="14"/>
  <c r="AG158" i="14"/>
  <c r="AF158" i="14"/>
  <c r="AE60" i="14"/>
  <c r="AD60" i="14"/>
  <c r="AG58" i="14"/>
  <c r="AF58" i="14"/>
  <c r="AG42" i="14"/>
  <c r="AF42" i="14"/>
  <c r="AI21" i="14"/>
  <c r="AH21" i="14"/>
  <c r="AG108" i="14"/>
  <c r="AF108" i="14"/>
  <c r="AE40" i="14"/>
  <c r="AD40" i="14"/>
  <c r="AF30" i="14"/>
  <c r="AG30" i="14"/>
  <c r="AF178" i="14"/>
  <c r="AG178" i="14"/>
  <c r="AG111" i="14"/>
  <c r="AF111" i="14"/>
  <c r="AF91" i="14"/>
  <c r="AG91" i="14"/>
  <c r="AE110" i="14"/>
  <c r="AD110" i="14"/>
  <c r="AG79" i="14"/>
  <c r="AF79" i="14"/>
  <c r="AE188" i="14"/>
  <c r="AD188" i="14"/>
  <c r="AE162" i="14"/>
  <c r="AD162" i="14"/>
  <c r="AG55" i="14"/>
  <c r="AF55" i="14"/>
  <c r="AG109" i="14"/>
  <c r="AF109" i="14"/>
  <c r="AG173" i="14"/>
  <c r="AF173" i="14"/>
  <c r="AG198" i="14"/>
  <c r="AF198" i="14"/>
  <c r="AE65" i="14"/>
  <c r="AD65" i="14"/>
  <c r="AE114" i="14"/>
  <c r="AD114" i="14"/>
  <c r="AG107" i="14"/>
  <c r="AF107" i="14"/>
  <c r="AG140" i="14"/>
  <c r="AF140" i="14"/>
  <c r="AG151" i="14"/>
  <c r="AF151" i="14"/>
  <c r="AG59" i="14"/>
  <c r="AF59" i="14"/>
  <c r="AE101" i="14"/>
  <c r="AD101" i="14"/>
  <c r="AE97" i="14"/>
  <c r="AD97" i="14"/>
  <c r="AG18" i="14"/>
  <c r="AF18" i="14"/>
  <c r="AE85" i="14"/>
  <c r="AD85" i="14"/>
  <c r="AG87" i="14"/>
  <c r="AF87" i="14"/>
  <c r="AG127" i="14"/>
  <c r="AF127" i="14"/>
  <c r="AG186" i="14"/>
  <c r="AF186" i="14"/>
  <c r="AE77" i="14"/>
  <c r="AD77" i="14"/>
  <c r="AF86" i="14"/>
  <c r="AG86" i="14"/>
  <c r="AF191" i="14"/>
  <c r="AG191" i="14"/>
  <c r="AF70" i="14"/>
  <c r="AG70" i="14"/>
  <c r="AF137" i="14"/>
  <c r="AG137" i="14"/>
  <c r="AD144" i="14"/>
  <c r="AE144" i="14"/>
  <c r="AF180" i="14"/>
  <c r="AG180" i="14"/>
  <c r="AE53" i="14"/>
  <c r="AD53" i="14"/>
  <c r="AG99" i="14"/>
  <c r="AF99" i="14"/>
  <c r="AG124" i="14"/>
  <c r="AF124" i="14"/>
  <c r="AG83" i="14"/>
  <c r="AF83" i="14"/>
  <c r="AE164" i="14"/>
  <c r="AD164" i="14"/>
  <c r="AI184" i="14"/>
  <c r="AH184" i="14"/>
  <c r="AE126" i="14"/>
  <c r="AD126" i="14"/>
  <c r="AE41" i="14"/>
  <c r="AD41" i="14"/>
  <c r="AG69" i="14"/>
  <c r="AF69" i="14"/>
  <c r="AG12" i="14"/>
  <c r="AF12" i="14"/>
  <c r="AF182" i="14"/>
  <c r="AG182" i="14"/>
  <c r="AG25" i="14"/>
  <c r="AF25" i="14"/>
  <c r="AG136" i="14"/>
  <c r="AF136" i="14"/>
  <c r="AE122" i="14"/>
  <c r="AD122" i="14"/>
  <c r="AF129" i="14"/>
  <c r="AG129" i="14"/>
  <c r="AE192" i="14"/>
  <c r="AD192" i="14"/>
  <c r="AE45" i="14"/>
  <c r="AD45" i="14"/>
  <c r="AG22" i="14"/>
  <c r="AF22" i="14"/>
  <c r="AG10" i="14"/>
  <c r="AF10" i="14"/>
  <c r="AG105" i="14"/>
  <c r="AF105" i="14"/>
  <c r="AE168" i="14"/>
  <c r="AD168" i="14"/>
  <c r="AG16" i="14"/>
  <c r="AF16" i="14"/>
  <c r="AG67" i="14"/>
  <c r="AF67" i="14"/>
  <c r="AD130" i="14"/>
  <c r="AE130" i="14"/>
  <c r="AF17" i="14"/>
  <c r="AG17" i="14"/>
  <c r="AF169" i="14"/>
  <c r="AG169" i="14"/>
  <c r="AF199" i="14"/>
  <c r="AG199" i="14"/>
  <c r="AD72" i="14"/>
  <c r="AE72" i="14"/>
  <c r="AD171" i="14"/>
  <c r="AE171" i="14"/>
  <c r="AF71" i="14"/>
  <c r="AG71" i="14"/>
  <c r="AG92" i="14"/>
  <c r="AF92" i="14"/>
  <c r="AG54" i="14"/>
  <c r="AF54" i="14"/>
  <c r="AG76" i="14"/>
  <c r="AF76" i="14"/>
  <c r="AE44" i="14"/>
  <c r="AD44" i="14"/>
  <c r="AE156" i="14"/>
  <c r="AD156" i="14"/>
  <c r="AG150" i="14"/>
  <c r="AF150" i="14"/>
  <c r="AE64" i="14"/>
  <c r="AD64" i="14"/>
  <c r="AG11" i="14"/>
  <c r="AF11" i="14"/>
  <c r="AG176" i="14"/>
  <c r="AF176" i="14"/>
  <c r="AE106" i="14"/>
  <c r="AD106" i="14"/>
  <c r="AE94" i="14"/>
  <c r="AD94" i="14"/>
  <c r="AG104" i="14"/>
  <c r="AF104" i="14"/>
  <c r="AG34" i="14"/>
  <c r="AF34" i="14"/>
  <c r="AE48" i="14"/>
  <c r="AD48" i="14"/>
  <c r="AE121" i="14"/>
  <c r="AD121" i="14"/>
  <c r="AI133" i="14"/>
  <c r="AH133" i="14"/>
  <c r="AF187" i="14"/>
  <c r="AG187" i="14"/>
  <c r="AF113" i="14"/>
  <c r="AG113" i="14"/>
  <c r="AF146" i="14"/>
  <c r="AG146" i="14"/>
  <c r="AF115" i="14"/>
  <c r="AG115" i="14"/>
  <c r="AG38" i="14"/>
  <c r="AF38" i="14"/>
  <c r="AG19" i="14"/>
  <c r="AF19" i="14"/>
  <c r="AG50" i="14"/>
  <c r="AF50" i="14"/>
  <c r="AG183" i="14"/>
  <c r="AF183" i="14"/>
  <c r="AG165" i="14"/>
  <c r="AF165" i="14"/>
  <c r="AI78" i="14"/>
  <c r="AH78" i="14"/>
  <c r="AE185" i="14"/>
  <c r="AD185" i="14"/>
  <c r="AG93" i="14"/>
  <c r="AF93" i="14"/>
  <c r="AE152" i="14"/>
  <c r="AD152" i="14"/>
  <c r="AE125" i="14"/>
  <c r="AD125" i="14"/>
  <c r="AG84" i="14"/>
  <c r="AF84" i="14"/>
  <c r="AI82" i="14"/>
  <c r="AH82" i="14"/>
  <c r="AE52" i="14"/>
  <c r="AD52" i="14"/>
  <c r="AG68" i="14"/>
  <c r="AF68" i="14"/>
  <c r="AE160" i="14"/>
  <c r="AD160" i="14"/>
  <c r="AG123" i="14"/>
  <c r="AF123" i="14"/>
  <c r="AD26" i="14"/>
  <c r="AE26" i="14"/>
  <c r="AI182" i="14" l="1"/>
  <c r="AH182" i="14"/>
  <c r="AG144" i="14"/>
  <c r="AF144" i="14"/>
  <c r="AF148" i="14"/>
  <c r="AG148" i="14"/>
  <c r="AI142" i="14"/>
  <c r="AH142" i="14"/>
  <c r="AH195" i="14"/>
  <c r="AI195" i="14"/>
  <c r="AI98" i="14"/>
  <c r="AH98" i="14"/>
  <c r="AI9" i="14"/>
  <c r="AH9" i="14"/>
  <c r="AI66" i="14"/>
  <c r="AH66" i="14"/>
  <c r="AI179" i="14"/>
  <c r="AH179" i="14"/>
  <c r="AI74" i="14"/>
  <c r="AH74" i="14"/>
  <c r="AI193" i="14"/>
  <c r="AH193" i="14"/>
  <c r="AF26" i="14"/>
  <c r="AG26" i="14"/>
  <c r="AH146" i="14"/>
  <c r="AI146" i="14"/>
  <c r="AH187" i="14"/>
  <c r="AI187" i="14"/>
  <c r="AG171" i="14"/>
  <c r="AF171" i="14"/>
  <c r="AI199" i="14"/>
  <c r="AH199" i="14"/>
  <c r="AI17" i="14"/>
  <c r="AH17" i="14"/>
  <c r="AI129" i="14"/>
  <c r="AH129" i="14"/>
  <c r="AI70" i="14"/>
  <c r="AH70" i="14"/>
  <c r="AI86" i="14"/>
  <c r="AH86" i="14"/>
  <c r="AH30" i="14"/>
  <c r="AI30" i="14"/>
  <c r="AH123" i="14"/>
  <c r="AI123" i="14"/>
  <c r="AH68" i="14"/>
  <c r="AI68" i="14"/>
  <c r="AJ82" i="14"/>
  <c r="AK82" i="14"/>
  <c r="AF125" i="14"/>
  <c r="AG125" i="14"/>
  <c r="AI93" i="14"/>
  <c r="AH93" i="14"/>
  <c r="AJ78" i="14"/>
  <c r="AK78" i="14"/>
  <c r="AH183" i="14"/>
  <c r="AI183" i="14"/>
  <c r="AH19" i="14"/>
  <c r="AI19" i="14"/>
  <c r="AJ133" i="14"/>
  <c r="AK133" i="14"/>
  <c r="AF48" i="14"/>
  <c r="AG48" i="14"/>
  <c r="AH104" i="14"/>
  <c r="AI104" i="14"/>
  <c r="AF106" i="14"/>
  <c r="AG106" i="14"/>
  <c r="AH11" i="14"/>
  <c r="AI11" i="14"/>
  <c r="AH150" i="14"/>
  <c r="AI150" i="14"/>
  <c r="AF44" i="14"/>
  <c r="AG44" i="14"/>
  <c r="AH54" i="14"/>
  <c r="AI54" i="14"/>
  <c r="AI16" i="14"/>
  <c r="AH16" i="14"/>
  <c r="AI105" i="14"/>
  <c r="AH105" i="14"/>
  <c r="AI22" i="14"/>
  <c r="AH22" i="14"/>
  <c r="AG192" i="14"/>
  <c r="AF192" i="14"/>
  <c r="AG122" i="14"/>
  <c r="AF122" i="14"/>
  <c r="AI25" i="14"/>
  <c r="AH25" i="14"/>
  <c r="AI12" i="14"/>
  <c r="AH12" i="14"/>
  <c r="AG41" i="14"/>
  <c r="AF41" i="14"/>
  <c r="AK184" i="14"/>
  <c r="AJ184" i="14"/>
  <c r="AI83" i="14"/>
  <c r="AH83" i="14"/>
  <c r="AI99" i="14"/>
  <c r="AH99" i="14"/>
  <c r="AG77" i="14"/>
  <c r="AF77" i="14"/>
  <c r="AH127" i="14"/>
  <c r="AI127" i="14"/>
  <c r="AG85" i="14"/>
  <c r="AF85" i="14"/>
  <c r="AG97" i="14"/>
  <c r="AF97" i="14"/>
  <c r="AI59" i="14"/>
  <c r="AH59" i="14"/>
  <c r="AI140" i="14"/>
  <c r="AH140" i="14"/>
  <c r="AG114" i="14"/>
  <c r="AF114" i="14"/>
  <c r="AI198" i="14"/>
  <c r="AH198" i="14"/>
  <c r="AI109" i="14"/>
  <c r="AH109" i="14"/>
  <c r="AG162" i="14"/>
  <c r="AF162" i="14"/>
  <c r="AI79" i="14"/>
  <c r="AH79" i="14"/>
  <c r="AF40" i="14"/>
  <c r="AG40" i="14"/>
  <c r="AJ21" i="14"/>
  <c r="AK21" i="14"/>
  <c r="AH58" i="14"/>
  <c r="AI58" i="14"/>
  <c r="AH158" i="14"/>
  <c r="AI158" i="14"/>
  <c r="AF167" i="14"/>
  <c r="AG167" i="14"/>
  <c r="AH62" i="14"/>
  <c r="AI62" i="14"/>
  <c r="AI196" i="14"/>
  <c r="AH196" i="14"/>
  <c r="AF36" i="14"/>
  <c r="AG36" i="14"/>
  <c r="AF117" i="14"/>
  <c r="AG117" i="14"/>
  <c r="AH154" i="14"/>
  <c r="AI154" i="14"/>
  <c r="AF24" i="14"/>
  <c r="AG24" i="14"/>
  <c r="AH100" i="14"/>
  <c r="AI100" i="14"/>
  <c r="AH88" i="14"/>
  <c r="AI88" i="14"/>
  <c r="AH119" i="14"/>
  <c r="AI119" i="14"/>
  <c r="AH46" i="14"/>
  <c r="AI46" i="14"/>
  <c r="AH197" i="14"/>
  <c r="AI197" i="14"/>
  <c r="AI8" i="14"/>
  <c r="AH8" i="14"/>
  <c r="AK23" i="14"/>
  <c r="AJ23" i="14"/>
  <c r="AG138" i="14"/>
  <c r="AF138" i="14"/>
  <c r="AI14" i="14"/>
  <c r="AH14" i="14"/>
  <c r="AG200" i="14"/>
  <c r="AF200" i="14"/>
  <c r="AG181" i="14"/>
  <c r="AF181" i="14"/>
  <c r="AG27" i="14"/>
  <c r="AF27" i="14"/>
  <c r="AI47" i="14"/>
  <c r="AH47" i="14"/>
  <c r="AG33" i="14"/>
  <c r="AF33" i="14"/>
  <c r="AI75" i="14"/>
  <c r="AH75" i="14"/>
  <c r="AI103" i="14"/>
  <c r="AH103" i="14"/>
  <c r="AI166" i="14"/>
  <c r="AH166" i="14"/>
  <c r="AG89" i="14"/>
  <c r="AF89" i="14"/>
  <c r="AG29" i="14"/>
  <c r="AF29" i="14"/>
  <c r="AG161" i="14"/>
  <c r="AF161" i="14"/>
  <c r="AG177" i="14"/>
  <c r="AF177" i="14"/>
  <c r="AG157" i="14"/>
  <c r="AF157" i="14"/>
  <c r="AG73" i="14"/>
  <c r="AF73" i="14"/>
  <c r="AF143" i="14"/>
  <c r="AG143" i="14"/>
  <c r="AI51" i="14"/>
  <c r="AH51" i="14"/>
  <c r="AG81" i="14"/>
  <c r="AF81" i="14"/>
  <c r="AG145" i="14"/>
  <c r="AF145" i="14"/>
  <c r="AI63" i="14"/>
  <c r="AH63" i="14"/>
  <c r="AI120" i="14"/>
  <c r="AH120" i="14"/>
  <c r="AH115" i="14"/>
  <c r="AI115" i="14"/>
  <c r="AI180" i="14"/>
  <c r="AH180" i="14"/>
  <c r="AI137" i="14"/>
  <c r="AH137" i="14"/>
  <c r="AI191" i="14"/>
  <c r="AH191" i="14"/>
  <c r="AI91" i="14"/>
  <c r="AH91" i="14"/>
  <c r="AI178" i="14"/>
  <c r="AH178" i="14"/>
  <c r="AI128" i="14"/>
  <c r="AH128" i="14"/>
  <c r="AH28" i="14"/>
  <c r="AI28" i="14"/>
  <c r="AI141" i="14"/>
  <c r="AH141" i="14"/>
  <c r="AI174" i="14"/>
  <c r="AH174" i="14"/>
  <c r="AI95" i="14"/>
  <c r="AH95" i="14"/>
  <c r="AI102" i="14"/>
  <c r="AH102" i="14"/>
  <c r="AG96" i="14"/>
  <c r="AF96" i="14"/>
  <c r="AH113" i="14"/>
  <c r="AI113" i="14"/>
  <c r="AI71" i="14"/>
  <c r="AH71" i="14"/>
  <c r="AG72" i="14"/>
  <c r="AF72" i="14"/>
  <c r="AI169" i="14"/>
  <c r="AH169" i="14"/>
  <c r="AF130" i="14"/>
  <c r="AG130" i="14"/>
  <c r="AF160" i="14"/>
  <c r="AG160" i="14"/>
  <c r="AF52" i="14"/>
  <c r="AG52" i="14"/>
  <c r="AH84" i="14"/>
  <c r="AI84" i="14"/>
  <c r="AF152" i="14"/>
  <c r="AG152" i="14"/>
  <c r="AF185" i="14"/>
  <c r="AG185" i="14"/>
  <c r="AH165" i="14"/>
  <c r="AI165" i="14"/>
  <c r="AH50" i="14"/>
  <c r="AI50" i="14"/>
  <c r="AH38" i="14"/>
  <c r="AI38" i="14"/>
  <c r="AF121" i="14"/>
  <c r="AG121" i="14"/>
  <c r="AH34" i="14"/>
  <c r="AI34" i="14"/>
  <c r="AF94" i="14"/>
  <c r="AG94" i="14"/>
  <c r="AH176" i="14"/>
  <c r="AI176" i="14"/>
  <c r="AF64" i="14"/>
  <c r="AG64" i="14"/>
  <c r="AF156" i="14"/>
  <c r="AG156" i="14"/>
  <c r="AH76" i="14"/>
  <c r="AI76" i="14"/>
  <c r="AH92" i="14"/>
  <c r="AI92" i="14"/>
  <c r="AI67" i="14"/>
  <c r="AH67" i="14"/>
  <c r="AG168" i="14"/>
  <c r="AF168" i="14"/>
  <c r="AI10" i="14"/>
  <c r="AH10" i="14"/>
  <c r="AG45" i="14"/>
  <c r="AF45" i="14"/>
  <c r="AI136" i="14"/>
  <c r="AH136" i="14"/>
  <c r="AI69" i="14"/>
  <c r="AH69" i="14"/>
  <c r="AG126" i="14"/>
  <c r="AF126" i="14"/>
  <c r="AG164" i="14"/>
  <c r="AF164" i="14"/>
  <c r="AI124" i="14"/>
  <c r="AH124" i="14"/>
  <c r="AG53" i="14"/>
  <c r="AF53" i="14"/>
  <c r="AI186" i="14"/>
  <c r="AH186" i="14"/>
  <c r="AI87" i="14"/>
  <c r="AH87" i="14"/>
  <c r="AI18" i="14"/>
  <c r="AH18" i="14"/>
  <c r="AG101" i="14"/>
  <c r="AF101" i="14"/>
  <c r="AI151" i="14"/>
  <c r="AH151" i="14"/>
  <c r="AI107" i="14"/>
  <c r="AH107" i="14"/>
  <c r="AG65" i="14"/>
  <c r="AF65" i="14"/>
  <c r="AI173" i="14"/>
  <c r="AH173" i="14"/>
  <c r="AI55" i="14"/>
  <c r="AH55" i="14"/>
  <c r="AG188" i="14"/>
  <c r="AF188" i="14"/>
  <c r="AG110" i="14"/>
  <c r="AF110" i="14"/>
  <c r="AH111" i="14"/>
  <c r="AI111" i="14"/>
  <c r="AH108" i="14"/>
  <c r="AI108" i="14"/>
  <c r="AH42" i="14"/>
  <c r="AI42" i="14"/>
  <c r="AF60" i="14"/>
  <c r="AG60" i="14"/>
  <c r="AH135" i="14"/>
  <c r="AI135" i="14"/>
  <c r="AF56" i="14"/>
  <c r="AG56" i="14"/>
  <c r="AI131" i="14"/>
  <c r="AH131" i="14"/>
  <c r="AF132" i="14"/>
  <c r="AG132" i="14"/>
  <c r="AF32" i="14"/>
  <c r="AG32" i="14"/>
  <c r="AF163" i="14"/>
  <c r="AG163" i="14"/>
  <c r="AH15" i="14"/>
  <c r="AI15" i="14"/>
  <c r="AH80" i="14"/>
  <c r="AI80" i="14"/>
  <c r="AH139" i="14"/>
  <c r="AI139" i="14"/>
  <c r="AH189" i="14"/>
  <c r="AI189" i="14"/>
  <c r="AJ13" i="14"/>
  <c r="AK13" i="14"/>
  <c r="AI172" i="14"/>
  <c r="AH172" i="14"/>
  <c r="AG149" i="14"/>
  <c r="AF149" i="14"/>
  <c r="AG37" i="14"/>
  <c r="AF37" i="14"/>
  <c r="AG147" i="14"/>
  <c r="AF147" i="14"/>
  <c r="AG31" i="14"/>
  <c r="AF31" i="14"/>
  <c r="AG61" i="14"/>
  <c r="AF61" i="14"/>
  <c r="AI112" i="14"/>
  <c r="AH112" i="14"/>
  <c r="AG57" i="14"/>
  <c r="AF57" i="14"/>
  <c r="AG118" i="14"/>
  <c r="AF118" i="14"/>
  <c r="AI190" i="14"/>
  <c r="AH190" i="14"/>
  <c r="AI116" i="14"/>
  <c r="AH116" i="14"/>
  <c r="AI170" i="14"/>
  <c r="AH170" i="14"/>
  <c r="AI20" i="14"/>
  <c r="AH20" i="14"/>
  <c r="AG134" i="14"/>
  <c r="AF134" i="14"/>
  <c r="AI39" i="14"/>
  <c r="AH39" i="14"/>
  <c r="AG153" i="14"/>
  <c r="AF153" i="14"/>
  <c r="AG49" i="14"/>
  <c r="AF49" i="14"/>
  <c r="AG175" i="14"/>
  <c r="AF175" i="14"/>
  <c r="AG194" i="14"/>
  <c r="AF194" i="14"/>
  <c r="AI155" i="14"/>
  <c r="AH155" i="14"/>
  <c r="AI159" i="14"/>
  <c r="AH159" i="14"/>
  <c r="AI43" i="14"/>
  <c r="AH43" i="14"/>
  <c r="AI35" i="14"/>
  <c r="AH35" i="14"/>
  <c r="AD7" i="14"/>
  <c r="AE7" i="14"/>
  <c r="AC2" i="14"/>
  <c r="AI90" i="14"/>
  <c r="AH90" i="14"/>
  <c r="AM13" i="14" l="1"/>
  <c r="AL13" i="14"/>
  <c r="AK15" i="14"/>
  <c r="AJ15" i="14"/>
  <c r="AK35" i="14"/>
  <c r="AJ35" i="14"/>
  <c r="AK159" i="14"/>
  <c r="AJ159" i="14"/>
  <c r="AI194" i="14"/>
  <c r="AH194" i="14"/>
  <c r="AI49" i="14"/>
  <c r="AH49" i="14"/>
  <c r="AK39" i="14"/>
  <c r="AJ39" i="14"/>
  <c r="AK20" i="14"/>
  <c r="AJ20" i="14"/>
  <c r="AK116" i="14"/>
  <c r="AJ116" i="14"/>
  <c r="AI118" i="14"/>
  <c r="AH118" i="14"/>
  <c r="AK112" i="14"/>
  <c r="AJ112" i="14"/>
  <c r="AI31" i="14"/>
  <c r="AH31" i="14"/>
  <c r="AI37" i="14"/>
  <c r="AH37" i="14"/>
  <c r="AK172" i="14"/>
  <c r="AJ172" i="14"/>
  <c r="AI110" i="14"/>
  <c r="AH110" i="14"/>
  <c r="AK55" i="14"/>
  <c r="AJ55" i="14"/>
  <c r="AI65" i="14"/>
  <c r="AH65" i="14"/>
  <c r="AK151" i="14"/>
  <c r="AJ151" i="14"/>
  <c r="AK18" i="14"/>
  <c r="AJ18" i="14"/>
  <c r="AJ186" i="14"/>
  <c r="AK186" i="14"/>
  <c r="AK124" i="14"/>
  <c r="AJ124" i="14"/>
  <c r="AI126" i="14"/>
  <c r="AH126" i="14"/>
  <c r="AK136" i="14"/>
  <c r="AJ136" i="14"/>
  <c r="AK10" i="14"/>
  <c r="AJ10" i="14"/>
  <c r="AJ67" i="14"/>
  <c r="AK67" i="14"/>
  <c r="AJ169" i="14"/>
  <c r="AK169" i="14"/>
  <c r="AJ71" i="14"/>
  <c r="AK71" i="14"/>
  <c r="AH96" i="14"/>
  <c r="AI96" i="14"/>
  <c r="AJ95" i="14"/>
  <c r="AK95" i="14"/>
  <c r="AJ141" i="14"/>
  <c r="AK141" i="14"/>
  <c r="AJ128" i="14"/>
  <c r="AK128" i="14"/>
  <c r="AK91" i="14"/>
  <c r="AJ91" i="14"/>
  <c r="AJ137" i="14"/>
  <c r="AK137" i="14"/>
  <c r="AK63" i="14"/>
  <c r="AJ63" i="14"/>
  <c r="AI81" i="14"/>
  <c r="AH81" i="14"/>
  <c r="AI157" i="14"/>
  <c r="AH157" i="14"/>
  <c r="AI161" i="14"/>
  <c r="AH161" i="14"/>
  <c r="AI89" i="14"/>
  <c r="AH89" i="14"/>
  <c r="AK103" i="14"/>
  <c r="AJ103" i="14"/>
  <c r="AI33" i="14"/>
  <c r="AH33" i="14"/>
  <c r="AI27" i="14"/>
  <c r="AH27" i="14"/>
  <c r="AI200" i="14"/>
  <c r="AH200" i="14"/>
  <c r="AI138" i="14"/>
  <c r="AH138" i="14"/>
  <c r="AK8" i="14"/>
  <c r="AJ8" i="14"/>
  <c r="AK196" i="14"/>
  <c r="AJ196" i="14"/>
  <c r="AI162" i="14"/>
  <c r="AH162" i="14"/>
  <c r="AK198" i="14"/>
  <c r="AJ198" i="14"/>
  <c r="AK140" i="14"/>
  <c r="AJ140" i="14"/>
  <c r="AI97" i="14"/>
  <c r="AH97" i="14"/>
  <c r="AK99" i="14"/>
  <c r="AJ99" i="14"/>
  <c r="AL184" i="14"/>
  <c r="AM184" i="14"/>
  <c r="AK12" i="14"/>
  <c r="AJ12" i="14"/>
  <c r="AI122" i="14"/>
  <c r="AH122" i="14"/>
  <c r="AK22" i="14"/>
  <c r="AJ22" i="14"/>
  <c r="AK16" i="14"/>
  <c r="AJ16" i="14"/>
  <c r="AK93" i="14"/>
  <c r="AJ93" i="14"/>
  <c r="AJ86" i="14"/>
  <c r="AK86" i="14"/>
  <c r="AK129" i="14"/>
  <c r="AJ129" i="14"/>
  <c r="AJ199" i="14"/>
  <c r="AK199" i="14"/>
  <c r="AJ74" i="14"/>
  <c r="AK74" i="14"/>
  <c r="AJ66" i="14"/>
  <c r="AK66" i="14"/>
  <c r="AJ98" i="14"/>
  <c r="AK98" i="14"/>
  <c r="AJ142" i="14"/>
  <c r="AK142" i="14"/>
  <c r="AH144" i="14"/>
  <c r="AI144" i="14"/>
  <c r="AK189" i="14"/>
  <c r="AJ189" i="14"/>
  <c r="AK80" i="14"/>
  <c r="AJ80" i="14"/>
  <c r="AI163" i="14"/>
  <c r="AH163" i="14"/>
  <c r="AH132" i="14"/>
  <c r="AI132" i="14"/>
  <c r="AI56" i="14"/>
  <c r="AH56" i="14"/>
  <c r="AI60" i="14"/>
  <c r="AH60" i="14"/>
  <c r="AK108" i="14"/>
  <c r="AJ108" i="14"/>
  <c r="AK76" i="14"/>
  <c r="AJ76" i="14"/>
  <c r="AI64" i="14"/>
  <c r="AH64" i="14"/>
  <c r="AI94" i="14"/>
  <c r="AH94" i="14"/>
  <c r="AI121" i="14"/>
  <c r="AH121" i="14"/>
  <c r="AK50" i="14"/>
  <c r="AJ50" i="14"/>
  <c r="AH185" i="14"/>
  <c r="AI185" i="14"/>
  <c r="AK84" i="14"/>
  <c r="AJ84" i="14"/>
  <c r="AI160" i="14"/>
  <c r="AH160" i="14"/>
  <c r="AJ115" i="14"/>
  <c r="AK115" i="14"/>
  <c r="AI143" i="14"/>
  <c r="AH143" i="14"/>
  <c r="AK46" i="14"/>
  <c r="AJ46" i="14"/>
  <c r="AK88" i="14"/>
  <c r="AJ88" i="14"/>
  <c r="AI24" i="14"/>
  <c r="AH24" i="14"/>
  <c r="AI117" i="14"/>
  <c r="AH117" i="14"/>
  <c r="AI167" i="14"/>
  <c r="AH167" i="14"/>
  <c r="AK58" i="14"/>
  <c r="AJ58" i="14"/>
  <c r="AI40" i="14"/>
  <c r="AH40" i="14"/>
  <c r="AK127" i="14"/>
  <c r="AJ127" i="14"/>
  <c r="AI44" i="14"/>
  <c r="AH44" i="14"/>
  <c r="AK11" i="14"/>
  <c r="AJ11" i="14"/>
  <c r="AK104" i="14"/>
  <c r="AJ104" i="14"/>
  <c r="AM133" i="14"/>
  <c r="AL133" i="14"/>
  <c r="AK183" i="14"/>
  <c r="AJ183" i="14"/>
  <c r="AM82" i="14"/>
  <c r="AL82" i="14"/>
  <c r="AK123" i="14"/>
  <c r="AJ123" i="14"/>
  <c r="AJ187" i="14"/>
  <c r="AK187" i="14"/>
  <c r="AH26" i="14"/>
  <c r="AI26" i="14"/>
  <c r="AK43" i="14"/>
  <c r="AJ43" i="14"/>
  <c r="AK155" i="14"/>
  <c r="AJ155" i="14"/>
  <c r="AI175" i="14"/>
  <c r="AH175" i="14"/>
  <c r="AI153" i="14"/>
  <c r="AH153" i="14"/>
  <c r="AI134" i="14"/>
  <c r="AH134" i="14"/>
  <c r="AJ170" i="14"/>
  <c r="AK170" i="14"/>
  <c r="AK190" i="14"/>
  <c r="AJ190" i="14"/>
  <c r="AI57" i="14"/>
  <c r="AH57" i="14"/>
  <c r="AI61" i="14"/>
  <c r="AH61" i="14"/>
  <c r="AI147" i="14"/>
  <c r="AH147" i="14"/>
  <c r="AI149" i="14"/>
  <c r="AH149" i="14"/>
  <c r="AK131" i="14"/>
  <c r="AJ131" i="14"/>
  <c r="AI188" i="14"/>
  <c r="AH188" i="14"/>
  <c r="AK173" i="14"/>
  <c r="AJ173" i="14"/>
  <c r="AK107" i="14"/>
  <c r="AJ107" i="14"/>
  <c r="AI101" i="14"/>
  <c r="AH101" i="14"/>
  <c r="AK87" i="14"/>
  <c r="AJ87" i="14"/>
  <c r="AI53" i="14"/>
  <c r="AH53" i="14"/>
  <c r="AI164" i="14"/>
  <c r="AH164" i="14"/>
  <c r="AK69" i="14"/>
  <c r="AJ69" i="14"/>
  <c r="AI45" i="14"/>
  <c r="AH45" i="14"/>
  <c r="AI168" i="14"/>
  <c r="AH168" i="14"/>
  <c r="AH72" i="14"/>
  <c r="AI72" i="14"/>
  <c r="AJ102" i="14"/>
  <c r="AK102" i="14"/>
  <c r="AJ174" i="14"/>
  <c r="AK174" i="14"/>
  <c r="AJ178" i="14"/>
  <c r="AK178" i="14"/>
  <c r="AJ191" i="14"/>
  <c r="AK191" i="14"/>
  <c r="AJ180" i="14"/>
  <c r="AK180" i="14"/>
  <c r="AK120" i="14"/>
  <c r="AJ120" i="14"/>
  <c r="AI145" i="14"/>
  <c r="AH145" i="14"/>
  <c r="AK51" i="14"/>
  <c r="AJ51" i="14"/>
  <c r="AI73" i="14"/>
  <c r="AH73" i="14"/>
  <c r="AH177" i="14"/>
  <c r="AI177" i="14"/>
  <c r="AI29" i="14"/>
  <c r="AH29" i="14"/>
  <c r="AK166" i="14"/>
  <c r="AJ166" i="14"/>
  <c r="AK75" i="14"/>
  <c r="AJ75" i="14"/>
  <c r="AK47" i="14"/>
  <c r="AJ47" i="14"/>
  <c r="AI181" i="14"/>
  <c r="AH181" i="14"/>
  <c r="AK14" i="14"/>
  <c r="AJ14" i="14"/>
  <c r="AM23" i="14"/>
  <c r="AL23" i="14"/>
  <c r="AK79" i="14"/>
  <c r="AJ79" i="14"/>
  <c r="AK109" i="14"/>
  <c r="AJ109" i="14"/>
  <c r="AI114" i="14"/>
  <c r="AH114" i="14"/>
  <c r="AK59" i="14"/>
  <c r="AJ59" i="14"/>
  <c r="AI85" i="14"/>
  <c r="AH85" i="14"/>
  <c r="AI77" i="14"/>
  <c r="AH77" i="14"/>
  <c r="AK83" i="14"/>
  <c r="AJ83" i="14"/>
  <c r="AI41" i="14"/>
  <c r="AH41" i="14"/>
  <c r="AK25" i="14"/>
  <c r="AJ25" i="14"/>
  <c r="AI192" i="14"/>
  <c r="AH192" i="14"/>
  <c r="AK105" i="14"/>
  <c r="AJ105" i="14"/>
  <c r="AJ70" i="14"/>
  <c r="AK70" i="14"/>
  <c r="AJ17" i="14"/>
  <c r="AK17" i="14"/>
  <c r="AH171" i="14"/>
  <c r="AI171" i="14"/>
  <c r="AJ193" i="14"/>
  <c r="AK193" i="14"/>
  <c r="AJ179" i="14"/>
  <c r="AK179" i="14"/>
  <c r="AJ9" i="14"/>
  <c r="AK9" i="14"/>
  <c r="AK182" i="14"/>
  <c r="AJ182" i="14"/>
  <c r="AJ90" i="14"/>
  <c r="AK90" i="14"/>
  <c r="AE2" i="14"/>
  <c r="AG7" i="14"/>
  <c r="AF7" i="14"/>
  <c r="AK139" i="14"/>
  <c r="AJ139" i="14"/>
  <c r="AI32" i="14"/>
  <c r="AH32" i="14"/>
  <c r="AK135" i="14"/>
  <c r="AJ135" i="14"/>
  <c r="AK42" i="14"/>
  <c r="AJ42" i="14"/>
  <c r="AK111" i="14"/>
  <c r="AJ111" i="14"/>
  <c r="AK92" i="14"/>
  <c r="AJ92" i="14"/>
  <c r="AI156" i="14"/>
  <c r="AH156" i="14"/>
  <c r="AJ176" i="14"/>
  <c r="AK176" i="14"/>
  <c r="AK34" i="14"/>
  <c r="AJ34" i="14"/>
  <c r="AK38" i="14"/>
  <c r="AJ38" i="14"/>
  <c r="AK165" i="14"/>
  <c r="AJ165" i="14"/>
  <c r="AI152" i="14"/>
  <c r="AH152" i="14"/>
  <c r="AI52" i="14"/>
  <c r="AH52" i="14"/>
  <c r="AH130" i="14"/>
  <c r="AI130" i="14"/>
  <c r="AJ113" i="14"/>
  <c r="AK113" i="14"/>
  <c r="AJ28" i="14"/>
  <c r="AK28" i="14"/>
  <c r="AK197" i="14"/>
  <c r="AJ197" i="14"/>
  <c r="AK119" i="14"/>
  <c r="AJ119" i="14"/>
  <c r="AK100" i="14"/>
  <c r="AJ100" i="14"/>
  <c r="AK154" i="14"/>
  <c r="AJ154" i="14"/>
  <c r="AI36" i="14"/>
  <c r="AH36" i="14"/>
  <c r="AK62" i="14"/>
  <c r="AJ62" i="14"/>
  <c r="AK158" i="14"/>
  <c r="AJ158" i="14"/>
  <c r="AM21" i="14"/>
  <c r="AL21" i="14"/>
  <c r="AK54" i="14"/>
  <c r="AJ54" i="14"/>
  <c r="AK150" i="14"/>
  <c r="AJ150" i="14"/>
  <c r="AI106" i="14"/>
  <c r="AH106" i="14"/>
  <c r="AI48" i="14"/>
  <c r="AH48" i="14"/>
  <c r="AK19" i="14"/>
  <c r="AJ19" i="14"/>
  <c r="AM78" i="14"/>
  <c r="AL78" i="14"/>
  <c r="AI125" i="14"/>
  <c r="AH125" i="14"/>
  <c r="AK68" i="14"/>
  <c r="AJ68" i="14"/>
  <c r="AJ30" i="14"/>
  <c r="AK30" i="14"/>
  <c r="AJ146" i="14"/>
  <c r="AK146" i="14"/>
  <c r="AK195" i="14"/>
  <c r="AJ195" i="14"/>
  <c r="AH148" i="14"/>
  <c r="AI148" i="14"/>
  <c r="AL68" i="14" l="1"/>
  <c r="AM68" i="14"/>
  <c r="AJ48" i="14"/>
  <c r="AK48" i="14"/>
  <c r="AN21" i="14"/>
  <c r="AO21" i="14"/>
  <c r="AL154" i="14"/>
  <c r="AM154" i="14"/>
  <c r="AL42" i="14"/>
  <c r="AM42" i="14"/>
  <c r="AH7" i="14"/>
  <c r="AG2" i="14"/>
  <c r="AI7" i="14"/>
  <c r="AK177" i="14"/>
  <c r="AJ177" i="14"/>
  <c r="AM174" i="14"/>
  <c r="AL174" i="14"/>
  <c r="AJ148" i="14"/>
  <c r="AK148" i="14"/>
  <c r="AL146" i="14"/>
  <c r="AM146" i="14"/>
  <c r="AL28" i="14"/>
  <c r="AM28" i="14"/>
  <c r="AK130" i="14"/>
  <c r="AJ130" i="14"/>
  <c r="AL176" i="14"/>
  <c r="AM176" i="14"/>
  <c r="AM182" i="14"/>
  <c r="AL182" i="14"/>
  <c r="AK192" i="14"/>
  <c r="AJ192" i="14"/>
  <c r="AK41" i="14"/>
  <c r="AJ41" i="14"/>
  <c r="AK77" i="14"/>
  <c r="AJ77" i="14"/>
  <c r="AM59" i="14"/>
  <c r="AL59" i="14"/>
  <c r="AM109" i="14"/>
  <c r="AL109" i="14"/>
  <c r="AO23" i="14"/>
  <c r="AN23" i="14"/>
  <c r="AK181" i="14"/>
  <c r="AJ181" i="14"/>
  <c r="AM75" i="14"/>
  <c r="AL75" i="14"/>
  <c r="AK29" i="14"/>
  <c r="AJ29" i="14"/>
  <c r="AK73" i="14"/>
  <c r="AJ73" i="14"/>
  <c r="AK145" i="14"/>
  <c r="AJ145" i="14"/>
  <c r="AK168" i="14"/>
  <c r="AJ168" i="14"/>
  <c r="AM69" i="14"/>
  <c r="AL69" i="14"/>
  <c r="AK53" i="14"/>
  <c r="AJ53" i="14"/>
  <c r="AK101" i="14"/>
  <c r="AJ101" i="14"/>
  <c r="AM173" i="14"/>
  <c r="AL173" i="14"/>
  <c r="AL131" i="14"/>
  <c r="AM131" i="14"/>
  <c r="AK147" i="14"/>
  <c r="AJ147" i="14"/>
  <c r="AK57" i="14"/>
  <c r="AJ57" i="14"/>
  <c r="AK153" i="14"/>
  <c r="AJ153" i="14"/>
  <c r="AM155" i="14"/>
  <c r="AL155" i="14"/>
  <c r="AL123" i="14"/>
  <c r="AM123" i="14"/>
  <c r="AL183" i="14"/>
  <c r="AM183" i="14"/>
  <c r="AL104" i="14"/>
  <c r="AM104" i="14"/>
  <c r="AJ44" i="14"/>
  <c r="AK44" i="14"/>
  <c r="AJ40" i="14"/>
  <c r="AK40" i="14"/>
  <c r="AJ167" i="14"/>
  <c r="AK167" i="14"/>
  <c r="AJ24" i="14"/>
  <c r="AK24" i="14"/>
  <c r="AL46" i="14"/>
  <c r="AM46" i="14"/>
  <c r="AL84" i="14"/>
  <c r="AM84" i="14"/>
  <c r="AL50" i="14"/>
  <c r="AM50" i="14"/>
  <c r="AJ94" i="14"/>
  <c r="AK94" i="14"/>
  <c r="AL76" i="14"/>
  <c r="AM76" i="14"/>
  <c r="AJ60" i="14"/>
  <c r="AK60" i="14"/>
  <c r="AL80" i="14"/>
  <c r="AM80" i="14"/>
  <c r="AM129" i="14"/>
  <c r="AL129" i="14"/>
  <c r="AL93" i="14"/>
  <c r="AM93" i="14"/>
  <c r="AM22" i="14"/>
  <c r="AL22" i="14"/>
  <c r="AM12" i="14"/>
  <c r="AL12" i="14"/>
  <c r="AM99" i="14"/>
  <c r="AL99" i="14"/>
  <c r="AM140" i="14"/>
  <c r="AL140" i="14"/>
  <c r="AK162" i="14"/>
  <c r="AJ162" i="14"/>
  <c r="AM8" i="14"/>
  <c r="AL8" i="14"/>
  <c r="AK200" i="14"/>
  <c r="AJ200" i="14"/>
  <c r="AK33" i="14"/>
  <c r="AJ33" i="14"/>
  <c r="AK89" i="14"/>
  <c r="AJ89" i="14"/>
  <c r="AK157" i="14"/>
  <c r="AJ157" i="14"/>
  <c r="AM63" i="14"/>
  <c r="AL63" i="14"/>
  <c r="AM91" i="14"/>
  <c r="AL91" i="14"/>
  <c r="AM10" i="14"/>
  <c r="AL10" i="14"/>
  <c r="AK126" i="14"/>
  <c r="AJ126" i="14"/>
  <c r="AM151" i="14"/>
  <c r="AL151" i="14"/>
  <c r="AM55" i="14"/>
  <c r="AL55" i="14"/>
  <c r="AM172" i="14"/>
  <c r="AL172" i="14"/>
  <c r="AK31" i="14"/>
  <c r="AJ31" i="14"/>
  <c r="AK118" i="14"/>
  <c r="AJ118" i="14"/>
  <c r="AM20" i="14"/>
  <c r="AL20" i="14"/>
  <c r="AK49" i="14"/>
  <c r="AJ49" i="14"/>
  <c r="AM159" i="14"/>
  <c r="AL159" i="14"/>
  <c r="AL15" i="14"/>
  <c r="AM15" i="14"/>
  <c r="AL195" i="14"/>
  <c r="AM195" i="14"/>
  <c r="AJ125" i="14"/>
  <c r="AK125" i="14"/>
  <c r="AJ106" i="14"/>
  <c r="AK106" i="14"/>
  <c r="AL34" i="14"/>
  <c r="AM34" i="14"/>
  <c r="AM179" i="14"/>
  <c r="AL179" i="14"/>
  <c r="AM180" i="14"/>
  <c r="AL180" i="14"/>
  <c r="AM178" i="14"/>
  <c r="AL178" i="14"/>
  <c r="AM102" i="14"/>
  <c r="AL102" i="14"/>
  <c r="AM170" i="14"/>
  <c r="AL170" i="14"/>
  <c r="AJ26" i="14"/>
  <c r="AK26" i="14"/>
  <c r="AL115" i="14"/>
  <c r="AM115" i="14"/>
  <c r="AJ132" i="14"/>
  <c r="AK132" i="14"/>
  <c r="AK144" i="14"/>
  <c r="AJ144" i="14"/>
  <c r="AM98" i="14"/>
  <c r="AL98" i="14"/>
  <c r="AM74" i="14"/>
  <c r="AL74" i="14"/>
  <c r="AM141" i="14"/>
  <c r="AL141" i="14"/>
  <c r="AK96" i="14"/>
  <c r="AJ96" i="14"/>
  <c r="AM169" i="14"/>
  <c r="AL169" i="14"/>
  <c r="AM186" i="14"/>
  <c r="AL186" i="14"/>
  <c r="AL19" i="14"/>
  <c r="AM19" i="14"/>
  <c r="AL54" i="14"/>
  <c r="AM54" i="14"/>
  <c r="AL158" i="14"/>
  <c r="AM158" i="14"/>
  <c r="AJ36" i="14"/>
  <c r="AK36" i="14"/>
  <c r="AL100" i="14"/>
  <c r="AM100" i="14"/>
  <c r="AM197" i="14"/>
  <c r="AL197" i="14"/>
  <c r="AJ52" i="14"/>
  <c r="AK52" i="14"/>
  <c r="AL165" i="14"/>
  <c r="AM165" i="14"/>
  <c r="AJ156" i="14"/>
  <c r="AK156" i="14"/>
  <c r="AL111" i="14"/>
  <c r="AM111" i="14"/>
  <c r="AL135" i="14"/>
  <c r="AM135" i="14"/>
  <c r="AL139" i="14"/>
  <c r="AM139" i="14"/>
  <c r="AK171" i="14"/>
  <c r="AJ171" i="14"/>
  <c r="AM70" i="14"/>
  <c r="AL70" i="14"/>
  <c r="AL30" i="14"/>
  <c r="AM30" i="14"/>
  <c r="AL113" i="14"/>
  <c r="AM113" i="14"/>
  <c r="AM105" i="14"/>
  <c r="AL105" i="14"/>
  <c r="AM25" i="14"/>
  <c r="AL25" i="14"/>
  <c r="AM83" i="14"/>
  <c r="AL83" i="14"/>
  <c r="AK85" i="14"/>
  <c r="AJ85" i="14"/>
  <c r="AK114" i="14"/>
  <c r="AJ114" i="14"/>
  <c r="AM79" i="14"/>
  <c r="AL79" i="14"/>
  <c r="AM14" i="14"/>
  <c r="AL14" i="14"/>
  <c r="AM47" i="14"/>
  <c r="AL47" i="14"/>
  <c r="AM166" i="14"/>
  <c r="AL166" i="14"/>
  <c r="AM51" i="14"/>
  <c r="AL51" i="14"/>
  <c r="AM120" i="14"/>
  <c r="AL120" i="14"/>
  <c r="AK45" i="14"/>
  <c r="AJ45" i="14"/>
  <c r="AK164" i="14"/>
  <c r="AJ164" i="14"/>
  <c r="AM87" i="14"/>
  <c r="AL87" i="14"/>
  <c r="AM107" i="14"/>
  <c r="AL107" i="14"/>
  <c r="AK188" i="14"/>
  <c r="AJ188" i="14"/>
  <c r="AK149" i="14"/>
  <c r="AJ149" i="14"/>
  <c r="AK61" i="14"/>
  <c r="AJ61" i="14"/>
  <c r="AM190" i="14"/>
  <c r="AL190" i="14"/>
  <c r="AK134" i="14"/>
  <c r="AJ134" i="14"/>
  <c r="AK175" i="14"/>
  <c r="AJ175" i="14"/>
  <c r="AM43" i="14"/>
  <c r="AL43" i="14"/>
  <c r="AN82" i="14"/>
  <c r="AO82" i="14"/>
  <c r="AN133" i="14"/>
  <c r="AO133" i="14"/>
  <c r="AL11" i="14"/>
  <c r="AM11" i="14"/>
  <c r="AM127" i="14"/>
  <c r="AL127" i="14"/>
  <c r="AL58" i="14"/>
  <c r="AM58" i="14"/>
  <c r="AJ117" i="14"/>
  <c r="AK117" i="14"/>
  <c r="AL88" i="14"/>
  <c r="AM88" i="14"/>
  <c r="AK143" i="14"/>
  <c r="AJ143" i="14"/>
  <c r="AJ160" i="14"/>
  <c r="AK160" i="14"/>
  <c r="AJ121" i="14"/>
  <c r="AK121" i="14"/>
  <c r="AJ64" i="14"/>
  <c r="AK64" i="14"/>
  <c r="AL108" i="14"/>
  <c r="AM108" i="14"/>
  <c r="AJ56" i="14"/>
  <c r="AK56" i="14"/>
  <c r="AJ163" i="14"/>
  <c r="AK163" i="14"/>
  <c r="AL189" i="14"/>
  <c r="AM189" i="14"/>
  <c r="AM16" i="14"/>
  <c r="AL16" i="14"/>
  <c r="AK122" i="14"/>
  <c r="AJ122" i="14"/>
  <c r="AK97" i="14"/>
  <c r="AJ97" i="14"/>
  <c r="AM198" i="14"/>
  <c r="AL198" i="14"/>
  <c r="AM196" i="14"/>
  <c r="AL196" i="14"/>
  <c r="AK138" i="14"/>
  <c r="AJ138" i="14"/>
  <c r="AK27" i="14"/>
  <c r="AJ27" i="14"/>
  <c r="AM103" i="14"/>
  <c r="AL103" i="14"/>
  <c r="AK161" i="14"/>
  <c r="AJ161" i="14"/>
  <c r="AK81" i="14"/>
  <c r="AJ81" i="14"/>
  <c r="AM136" i="14"/>
  <c r="AL136" i="14"/>
  <c r="AM124" i="14"/>
  <c r="AL124" i="14"/>
  <c r="AM18" i="14"/>
  <c r="AL18" i="14"/>
  <c r="AK65" i="14"/>
  <c r="AJ65" i="14"/>
  <c r="AJ110" i="14"/>
  <c r="AK110" i="14"/>
  <c r="AK37" i="14"/>
  <c r="AJ37" i="14"/>
  <c r="AM112" i="14"/>
  <c r="AL112" i="14"/>
  <c r="AM116" i="14"/>
  <c r="AL116" i="14"/>
  <c r="AM39" i="14"/>
  <c r="AL39" i="14"/>
  <c r="AK194" i="14"/>
  <c r="AJ194" i="14"/>
  <c r="AM35" i="14"/>
  <c r="AL35" i="14"/>
  <c r="AN13" i="14"/>
  <c r="AO13" i="14"/>
  <c r="AN78" i="14"/>
  <c r="AO78" i="14"/>
  <c r="AL150" i="14"/>
  <c r="AM150" i="14"/>
  <c r="AL62" i="14"/>
  <c r="AM62" i="14"/>
  <c r="AL119" i="14"/>
  <c r="AM119" i="14"/>
  <c r="AJ152" i="14"/>
  <c r="AK152" i="14"/>
  <c r="AL38" i="14"/>
  <c r="AM38" i="14"/>
  <c r="AL92" i="14"/>
  <c r="AM92" i="14"/>
  <c r="AJ32" i="14"/>
  <c r="AK32" i="14"/>
  <c r="AM90" i="14"/>
  <c r="AL90" i="14"/>
  <c r="AM9" i="14"/>
  <c r="AL9" i="14"/>
  <c r="AM193" i="14"/>
  <c r="AL193" i="14"/>
  <c r="AM17" i="14"/>
  <c r="AL17" i="14"/>
  <c r="AM191" i="14"/>
  <c r="AL191" i="14"/>
  <c r="AK72" i="14"/>
  <c r="AJ72" i="14"/>
  <c r="AL187" i="14"/>
  <c r="AM187" i="14"/>
  <c r="AJ185" i="14"/>
  <c r="AK185" i="14"/>
  <c r="AM142" i="14"/>
  <c r="AL142" i="14"/>
  <c r="AM66" i="14"/>
  <c r="AL66" i="14"/>
  <c r="AM199" i="14"/>
  <c r="AL199" i="14"/>
  <c r="AM86" i="14"/>
  <c r="AL86" i="14"/>
  <c r="AO184" i="14"/>
  <c r="AN184" i="14"/>
  <c r="AM137" i="14"/>
  <c r="AL137" i="14"/>
  <c r="AM128" i="14"/>
  <c r="AL128" i="14"/>
  <c r="AM95" i="14"/>
  <c r="AL95" i="14"/>
  <c r="AM71" i="14"/>
  <c r="AL71" i="14"/>
  <c r="AM67" i="14"/>
  <c r="AL67" i="14"/>
  <c r="AO38" i="14" l="1"/>
  <c r="AN38" i="14"/>
  <c r="AO119" i="14"/>
  <c r="AN119" i="14"/>
  <c r="AO150" i="14"/>
  <c r="AN150" i="14"/>
  <c r="AQ13" i="14"/>
  <c r="AP13" i="14"/>
  <c r="AO189" i="14"/>
  <c r="AN189" i="14"/>
  <c r="AM56" i="14"/>
  <c r="AL56" i="14"/>
  <c r="AM64" i="14"/>
  <c r="AL64" i="14"/>
  <c r="AO88" i="14"/>
  <c r="AN88" i="14"/>
  <c r="AO58" i="14"/>
  <c r="AN58" i="14"/>
  <c r="AO11" i="14"/>
  <c r="AN11" i="14"/>
  <c r="AQ82" i="14"/>
  <c r="AP82" i="14"/>
  <c r="AN30" i="14"/>
  <c r="AO30" i="14"/>
  <c r="AO135" i="14"/>
  <c r="AN135" i="14"/>
  <c r="AM156" i="14"/>
  <c r="AL156" i="14"/>
  <c r="AM52" i="14"/>
  <c r="AL52" i="14"/>
  <c r="AO100" i="14"/>
  <c r="AN100" i="14"/>
  <c r="AO158" i="14"/>
  <c r="AN158" i="14"/>
  <c r="AO19" i="14"/>
  <c r="AN19" i="14"/>
  <c r="AM132" i="14"/>
  <c r="AL132" i="14"/>
  <c r="AL26" i="14"/>
  <c r="AM26" i="14"/>
  <c r="AO34" i="14"/>
  <c r="AN34" i="14"/>
  <c r="AM125" i="14"/>
  <c r="AL125" i="14"/>
  <c r="AO15" i="14"/>
  <c r="AN15" i="14"/>
  <c r="AM60" i="14"/>
  <c r="AL60" i="14"/>
  <c r="AM94" i="14"/>
  <c r="AL94" i="14"/>
  <c r="AO84" i="14"/>
  <c r="AN84" i="14"/>
  <c r="AL24" i="14"/>
  <c r="AM24" i="14"/>
  <c r="AM40" i="14"/>
  <c r="AL40" i="14"/>
  <c r="AO104" i="14"/>
  <c r="AN104" i="14"/>
  <c r="AO123" i="14"/>
  <c r="AN123" i="14"/>
  <c r="AN146" i="14"/>
  <c r="AO146" i="14"/>
  <c r="AM185" i="14"/>
  <c r="AL185" i="14"/>
  <c r="AM32" i="14"/>
  <c r="AL32" i="14"/>
  <c r="AM160" i="14"/>
  <c r="AL160" i="14"/>
  <c r="AN71" i="14"/>
  <c r="AO71" i="14"/>
  <c r="AN128" i="14"/>
  <c r="AO128" i="14"/>
  <c r="AQ184" i="14"/>
  <c r="AP184" i="14"/>
  <c r="AN199" i="14"/>
  <c r="AO199" i="14"/>
  <c r="AN142" i="14"/>
  <c r="AO142" i="14"/>
  <c r="AN191" i="14"/>
  <c r="AO191" i="14"/>
  <c r="AN193" i="14"/>
  <c r="AO193" i="14"/>
  <c r="AN90" i="14"/>
  <c r="AO90" i="14"/>
  <c r="AO35" i="14"/>
  <c r="AN35" i="14"/>
  <c r="AO39" i="14"/>
  <c r="AN39" i="14"/>
  <c r="AO112" i="14"/>
  <c r="AN112" i="14"/>
  <c r="AO18" i="14"/>
  <c r="AN18" i="14"/>
  <c r="AO136" i="14"/>
  <c r="AN136" i="14"/>
  <c r="AM161" i="14"/>
  <c r="AL161" i="14"/>
  <c r="AM27" i="14"/>
  <c r="AL27" i="14"/>
  <c r="AO196" i="14"/>
  <c r="AN196" i="14"/>
  <c r="AM97" i="14"/>
  <c r="AL97" i="14"/>
  <c r="AO16" i="14"/>
  <c r="AN16" i="14"/>
  <c r="AM143" i="14"/>
  <c r="AL143" i="14"/>
  <c r="AO127" i="14"/>
  <c r="AN127" i="14"/>
  <c r="AO43" i="14"/>
  <c r="AN43" i="14"/>
  <c r="AM134" i="14"/>
  <c r="AL134" i="14"/>
  <c r="AM61" i="14"/>
  <c r="AL61" i="14"/>
  <c r="AM188" i="14"/>
  <c r="AL188" i="14"/>
  <c r="AO87" i="14"/>
  <c r="AN87" i="14"/>
  <c r="AM45" i="14"/>
  <c r="AL45" i="14"/>
  <c r="AO51" i="14"/>
  <c r="AN51" i="14"/>
  <c r="AO47" i="14"/>
  <c r="AN47" i="14"/>
  <c r="AO79" i="14"/>
  <c r="AN79" i="14"/>
  <c r="AM85" i="14"/>
  <c r="AL85" i="14"/>
  <c r="AN25" i="14"/>
  <c r="AO25" i="14"/>
  <c r="AN70" i="14"/>
  <c r="AO70" i="14"/>
  <c r="AO197" i="14"/>
  <c r="AN197" i="14"/>
  <c r="AO186" i="14"/>
  <c r="AN186" i="14"/>
  <c r="AL96" i="14"/>
  <c r="AM96" i="14"/>
  <c r="AN74" i="14"/>
  <c r="AO74" i="14"/>
  <c r="AL144" i="14"/>
  <c r="AM144" i="14"/>
  <c r="AO170" i="14"/>
  <c r="AN170" i="14"/>
  <c r="AN178" i="14"/>
  <c r="AO178" i="14"/>
  <c r="AN179" i="14"/>
  <c r="AO179" i="14"/>
  <c r="AO159" i="14"/>
  <c r="AN159" i="14"/>
  <c r="AO20" i="14"/>
  <c r="AN20" i="14"/>
  <c r="AM31" i="14"/>
  <c r="AL31" i="14"/>
  <c r="AO55" i="14"/>
  <c r="AN55" i="14"/>
  <c r="AM126" i="14"/>
  <c r="AL126" i="14"/>
  <c r="AO91" i="14"/>
  <c r="AN91" i="14"/>
  <c r="AM157" i="14"/>
  <c r="AL157" i="14"/>
  <c r="AM33" i="14"/>
  <c r="AL33" i="14"/>
  <c r="AO8" i="14"/>
  <c r="AN8" i="14"/>
  <c r="AO140" i="14"/>
  <c r="AN140" i="14"/>
  <c r="AO12" i="14"/>
  <c r="AN12" i="14"/>
  <c r="AO155" i="14"/>
  <c r="AN155" i="14"/>
  <c r="AM57" i="14"/>
  <c r="AL57" i="14"/>
  <c r="AM101" i="14"/>
  <c r="AL101" i="14"/>
  <c r="AO69" i="14"/>
  <c r="AN69" i="14"/>
  <c r="AM145" i="14"/>
  <c r="AL145" i="14"/>
  <c r="AM29" i="14"/>
  <c r="AL29" i="14"/>
  <c r="AM181" i="14"/>
  <c r="AL181" i="14"/>
  <c r="AO109" i="14"/>
  <c r="AN109" i="14"/>
  <c r="AM77" i="14"/>
  <c r="AL77" i="14"/>
  <c r="AM192" i="14"/>
  <c r="AL192" i="14"/>
  <c r="AM177" i="14"/>
  <c r="AL177" i="14"/>
  <c r="AI2" i="14"/>
  <c r="AK7" i="14"/>
  <c r="AJ7" i="14"/>
  <c r="AO154" i="14"/>
  <c r="AN154" i="14"/>
  <c r="AM48" i="14"/>
  <c r="AL48" i="14"/>
  <c r="AM152" i="14"/>
  <c r="AL152" i="14"/>
  <c r="AM110" i="14"/>
  <c r="AL110" i="14"/>
  <c r="AQ133" i="14"/>
  <c r="AP133" i="14"/>
  <c r="AN113" i="14"/>
  <c r="AO113" i="14"/>
  <c r="AO139" i="14"/>
  <c r="AN139" i="14"/>
  <c r="AO111" i="14"/>
  <c r="AN111" i="14"/>
  <c r="AO165" i="14"/>
  <c r="AN165" i="14"/>
  <c r="AM36" i="14"/>
  <c r="AL36" i="14"/>
  <c r="AO54" i="14"/>
  <c r="AN54" i="14"/>
  <c r="AN115" i="14"/>
  <c r="AO115" i="14"/>
  <c r="AM106" i="14"/>
  <c r="AL106" i="14"/>
  <c r="AO195" i="14"/>
  <c r="AN195" i="14"/>
  <c r="AO93" i="14"/>
  <c r="AN93" i="14"/>
  <c r="AO80" i="14"/>
  <c r="AN80" i="14"/>
  <c r="AO76" i="14"/>
  <c r="AN76" i="14"/>
  <c r="AO50" i="14"/>
  <c r="AN50" i="14"/>
  <c r="AO46" i="14"/>
  <c r="AN46" i="14"/>
  <c r="AM167" i="14"/>
  <c r="AL167" i="14"/>
  <c r="AM44" i="14"/>
  <c r="AL44" i="14"/>
  <c r="AN183" i="14"/>
  <c r="AO183" i="14"/>
  <c r="AO131" i="14"/>
  <c r="AN131" i="14"/>
  <c r="AO176" i="14"/>
  <c r="AN176" i="14"/>
  <c r="AN28" i="14"/>
  <c r="AO28" i="14"/>
  <c r="AL148" i="14"/>
  <c r="AM148" i="14"/>
  <c r="AN187" i="14"/>
  <c r="AO187" i="14"/>
  <c r="AN92" i="14"/>
  <c r="AO92" i="14"/>
  <c r="AO62" i="14"/>
  <c r="AN62" i="14"/>
  <c r="AQ78" i="14"/>
  <c r="AP78" i="14"/>
  <c r="AM163" i="14"/>
  <c r="AL163" i="14"/>
  <c r="AO108" i="14"/>
  <c r="AN108" i="14"/>
  <c r="AM121" i="14"/>
  <c r="AL121" i="14"/>
  <c r="AM117" i="14"/>
  <c r="AL117" i="14"/>
  <c r="AO67" i="14"/>
  <c r="AN67" i="14"/>
  <c r="AN95" i="14"/>
  <c r="AO95" i="14"/>
  <c r="AN137" i="14"/>
  <c r="AO137" i="14"/>
  <c r="AN86" i="14"/>
  <c r="AO86" i="14"/>
  <c r="AN66" i="14"/>
  <c r="AO66" i="14"/>
  <c r="AL72" i="14"/>
  <c r="AM72" i="14"/>
  <c r="AN17" i="14"/>
  <c r="AO17" i="14"/>
  <c r="AN9" i="14"/>
  <c r="AO9" i="14"/>
  <c r="AM194" i="14"/>
  <c r="AL194" i="14"/>
  <c r="AO116" i="14"/>
  <c r="AN116" i="14"/>
  <c r="AM37" i="14"/>
  <c r="AL37" i="14"/>
  <c r="AM65" i="14"/>
  <c r="AL65" i="14"/>
  <c r="AO124" i="14"/>
  <c r="AN124" i="14"/>
  <c r="AM81" i="14"/>
  <c r="AL81" i="14"/>
  <c r="AO103" i="14"/>
  <c r="AN103" i="14"/>
  <c r="AM138" i="14"/>
  <c r="AL138" i="14"/>
  <c r="AO198" i="14"/>
  <c r="AN198" i="14"/>
  <c r="AM122" i="14"/>
  <c r="AL122" i="14"/>
  <c r="AM175" i="14"/>
  <c r="AL175" i="14"/>
  <c r="AO190" i="14"/>
  <c r="AN190" i="14"/>
  <c r="AM149" i="14"/>
  <c r="AL149" i="14"/>
  <c r="AO107" i="14"/>
  <c r="AN107" i="14"/>
  <c r="AM164" i="14"/>
  <c r="AL164" i="14"/>
  <c r="AO120" i="14"/>
  <c r="AN120" i="14"/>
  <c r="AO166" i="14"/>
  <c r="AN166" i="14"/>
  <c r="AO14" i="14"/>
  <c r="AN14" i="14"/>
  <c r="AM114" i="14"/>
  <c r="AL114" i="14"/>
  <c r="AO83" i="14"/>
  <c r="AN83" i="14"/>
  <c r="AO105" i="14"/>
  <c r="AN105" i="14"/>
  <c r="AL171" i="14"/>
  <c r="AM171" i="14"/>
  <c r="AN169" i="14"/>
  <c r="AO169" i="14"/>
  <c r="AN141" i="14"/>
  <c r="AO141" i="14"/>
  <c r="AN98" i="14"/>
  <c r="AO98" i="14"/>
  <c r="AN102" i="14"/>
  <c r="AO102" i="14"/>
  <c r="AN180" i="14"/>
  <c r="AO180" i="14"/>
  <c r="AM49" i="14"/>
  <c r="AL49" i="14"/>
  <c r="AM118" i="14"/>
  <c r="AL118" i="14"/>
  <c r="AO172" i="14"/>
  <c r="AN172" i="14"/>
  <c r="AO151" i="14"/>
  <c r="AN151" i="14"/>
  <c r="AO10" i="14"/>
  <c r="AN10" i="14"/>
  <c r="AO63" i="14"/>
  <c r="AN63" i="14"/>
  <c r="AM89" i="14"/>
  <c r="AL89" i="14"/>
  <c r="AM200" i="14"/>
  <c r="AL200" i="14"/>
  <c r="AM162" i="14"/>
  <c r="AL162" i="14"/>
  <c r="AO99" i="14"/>
  <c r="AN99" i="14"/>
  <c r="AO22" i="14"/>
  <c r="AN22" i="14"/>
  <c r="AN129" i="14"/>
  <c r="AO129" i="14"/>
  <c r="AM153" i="14"/>
  <c r="AL153" i="14"/>
  <c r="AM147" i="14"/>
  <c r="AL147" i="14"/>
  <c r="AO173" i="14"/>
  <c r="AN173" i="14"/>
  <c r="AM53" i="14"/>
  <c r="AL53" i="14"/>
  <c r="AM168" i="14"/>
  <c r="AL168" i="14"/>
  <c r="AM73" i="14"/>
  <c r="AL73" i="14"/>
  <c r="AO75" i="14"/>
  <c r="AN75" i="14"/>
  <c r="AP23" i="14"/>
  <c r="AQ23" i="14"/>
  <c r="AO59" i="14"/>
  <c r="AN59" i="14"/>
  <c r="AM41" i="14"/>
  <c r="AL41" i="14"/>
  <c r="AO182" i="14"/>
  <c r="AN182" i="14"/>
  <c r="AL130" i="14"/>
  <c r="AM130" i="14"/>
  <c r="AN174" i="14"/>
  <c r="AO174" i="14"/>
  <c r="AO42" i="14"/>
  <c r="AN42" i="14"/>
  <c r="AQ21" i="14"/>
  <c r="AP21" i="14"/>
  <c r="AO68" i="14"/>
  <c r="AN68" i="14"/>
  <c r="AP68" i="14" l="1"/>
  <c r="AQ68" i="14"/>
  <c r="AP42" i="14"/>
  <c r="AQ42" i="14"/>
  <c r="AO147" i="14"/>
  <c r="AN147" i="14"/>
  <c r="AN130" i="14"/>
  <c r="AO130" i="14"/>
  <c r="AS23" i="14"/>
  <c r="AR23" i="14"/>
  <c r="AQ129" i="14"/>
  <c r="AP129" i="14"/>
  <c r="AQ180" i="14"/>
  <c r="AP180" i="14"/>
  <c r="AQ98" i="14"/>
  <c r="AP98" i="14"/>
  <c r="AQ169" i="14"/>
  <c r="AP169" i="14"/>
  <c r="AQ17" i="14"/>
  <c r="AP17" i="14"/>
  <c r="AQ66" i="14"/>
  <c r="AP66" i="14"/>
  <c r="AQ137" i="14"/>
  <c r="AP137" i="14"/>
  <c r="AP187" i="14"/>
  <c r="AQ187" i="14"/>
  <c r="AP28" i="14"/>
  <c r="AQ28" i="14"/>
  <c r="AO177" i="14"/>
  <c r="AN177" i="14"/>
  <c r="AO77" i="14"/>
  <c r="AN77" i="14"/>
  <c r="AO181" i="14"/>
  <c r="AN181" i="14"/>
  <c r="AO145" i="14"/>
  <c r="AN145" i="14"/>
  <c r="AO101" i="14"/>
  <c r="AN101" i="14"/>
  <c r="AQ155" i="14"/>
  <c r="AP155" i="14"/>
  <c r="AQ140" i="14"/>
  <c r="AP140" i="14"/>
  <c r="AO33" i="14"/>
  <c r="AN33" i="14"/>
  <c r="AQ91" i="14"/>
  <c r="AP91" i="14"/>
  <c r="AQ55" i="14"/>
  <c r="AP55" i="14"/>
  <c r="AQ20" i="14"/>
  <c r="AP20" i="14"/>
  <c r="AQ170" i="14"/>
  <c r="AP170" i="14"/>
  <c r="AQ186" i="14"/>
  <c r="AP186" i="14"/>
  <c r="AO85" i="14"/>
  <c r="AN85" i="14"/>
  <c r="AQ47" i="14"/>
  <c r="AP47" i="14"/>
  <c r="AO45" i="14"/>
  <c r="AN45" i="14"/>
  <c r="AO188" i="14"/>
  <c r="AN188" i="14"/>
  <c r="AO134" i="14"/>
  <c r="AN134" i="14"/>
  <c r="AP127" i="14"/>
  <c r="AQ127" i="14"/>
  <c r="AQ16" i="14"/>
  <c r="AP16" i="14"/>
  <c r="AQ196" i="14"/>
  <c r="AP196" i="14"/>
  <c r="AO161" i="14"/>
  <c r="AN161" i="14"/>
  <c r="AQ18" i="14"/>
  <c r="AP18" i="14"/>
  <c r="AQ39" i="14"/>
  <c r="AP39" i="14"/>
  <c r="AN160" i="14"/>
  <c r="AO160" i="14"/>
  <c r="AN185" i="14"/>
  <c r="AO185" i="14"/>
  <c r="AP123" i="14"/>
  <c r="AQ123" i="14"/>
  <c r="AN40" i="14"/>
  <c r="AO40" i="14"/>
  <c r="AP84" i="14"/>
  <c r="AQ84" i="14"/>
  <c r="AN60" i="14"/>
  <c r="AO60" i="14"/>
  <c r="AN125" i="14"/>
  <c r="AO125" i="14"/>
  <c r="AP19" i="14"/>
  <c r="AQ19" i="14"/>
  <c r="AP100" i="14"/>
  <c r="AQ100" i="14"/>
  <c r="AN156" i="14"/>
  <c r="AO156" i="14"/>
  <c r="AP11" i="14"/>
  <c r="AQ11" i="14"/>
  <c r="AP88" i="14"/>
  <c r="AQ88" i="14"/>
  <c r="AN56" i="14"/>
  <c r="AO56" i="14"/>
  <c r="AR13" i="14"/>
  <c r="AS13" i="14"/>
  <c r="AP119" i="14"/>
  <c r="AQ119" i="14"/>
  <c r="AQ59" i="14"/>
  <c r="AP59" i="14"/>
  <c r="AO168" i="14"/>
  <c r="AN168" i="14"/>
  <c r="AO153" i="14"/>
  <c r="AN153" i="14"/>
  <c r="AO162" i="14"/>
  <c r="AN162" i="14"/>
  <c r="AO89" i="14"/>
  <c r="AN89" i="14"/>
  <c r="AQ10" i="14"/>
  <c r="AP10" i="14"/>
  <c r="AQ172" i="14"/>
  <c r="AP172" i="14"/>
  <c r="AQ83" i="14"/>
  <c r="AP83" i="14"/>
  <c r="AQ14" i="14"/>
  <c r="AP14" i="14"/>
  <c r="AQ120" i="14"/>
  <c r="AP120" i="14"/>
  <c r="AQ107" i="14"/>
  <c r="AP107" i="14"/>
  <c r="AQ190" i="14"/>
  <c r="AP190" i="14"/>
  <c r="AO122" i="14"/>
  <c r="AN122" i="14"/>
  <c r="AO138" i="14"/>
  <c r="AN138" i="14"/>
  <c r="AO81" i="14"/>
  <c r="AN81" i="14"/>
  <c r="AO65" i="14"/>
  <c r="AN65" i="14"/>
  <c r="AQ116" i="14"/>
  <c r="AP116" i="14"/>
  <c r="AN117" i="14"/>
  <c r="AO117" i="14"/>
  <c r="AP108" i="14"/>
  <c r="AQ108" i="14"/>
  <c r="AR78" i="14"/>
  <c r="AS78" i="14"/>
  <c r="AP176" i="14"/>
  <c r="AQ176" i="14"/>
  <c r="AN167" i="14"/>
  <c r="AO167" i="14"/>
  <c r="AP50" i="14"/>
  <c r="AQ50" i="14"/>
  <c r="AP80" i="14"/>
  <c r="AQ80" i="14"/>
  <c r="AP195" i="14"/>
  <c r="AQ195" i="14"/>
  <c r="AN36" i="14"/>
  <c r="AO36" i="14"/>
  <c r="AP111" i="14"/>
  <c r="AQ111" i="14"/>
  <c r="AO110" i="14"/>
  <c r="AN110" i="14"/>
  <c r="AN48" i="14"/>
  <c r="AO48" i="14"/>
  <c r="AL7" i="14"/>
  <c r="AM7" i="14"/>
  <c r="AK2" i="14"/>
  <c r="AQ179" i="14"/>
  <c r="AP179" i="14"/>
  <c r="AQ74" i="14"/>
  <c r="AP74" i="14"/>
  <c r="AQ70" i="14"/>
  <c r="AP70" i="14"/>
  <c r="AQ90" i="14"/>
  <c r="AP90" i="14"/>
  <c r="AQ191" i="14"/>
  <c r="AP191" i="14"/>
  <c r="AQ199" i="14"/>
  <c r="AP199" i="14"/>
  <c r="AP128" i="14"/>
  <c r="AQ128" i="14"/>
  <c r="AN26" i="14"/>
  <c r="AO26" i="14"/>
  <c r="AP30" i="14"/>
  <c r="AQ30" i="14"/>
  <c r="AR21" i="14"/>
  <c r="AS21" i="14"/>
  <c r="AQ182" i="14"/>
  <c r="AP182" i="14"/>
  <c r="AQ75" i="14"/>
  <c r="AP75" i="14"/>
  <c r="AQ173" i="14"/>
  <c r="AP173" i="14"/>
  <c r="AQ22" i="14"/>
  <c r="AP22" i="14"/>
  <c r="AO49" i="14"/>
  <c r="AN49" i="14"/>
  <c r="AQ174" i="14"/>
  <c r="AP174" i="14"/>
  <c r="AQ102" i="14"/>
  <c r="AP102" i="14"/>
  <c r="AQ141" i="14"/>
  <c r="AP141" i="14"/>
  <c r="AO171" i="14"/>
  <c r="AN171" i="14"/>
  <c r="AQ9" i="14"/>
  <c r="AP9" i="14"/>
  <c r="AO72" i="14"/>
  <c r="AN72" i="14"/>
  <c r="AQ86" i="14"/>
  <c r="AP86" i="14"/>
  <c r="AQ95" i="14"/>
  <c r="AP95" i="14"/>
  <c r="AP92" i="14"/>
  <c r="AQ92" i="14"/>
  <c r="AN148" i="14"/>
  <c r="AO148" i="14"/>
  <c r="AP183" i="14"/>
  <c r="AQ183" i="14"/>
  <c r="AP115" i="14"/>
  <c r="AQ115" i="14"/>
  <c r="AP113" i="14"/>
  <c r="AQ113" i="14"/>
  <c r="AO192" i="14"/>
  <c r="AN192" i="14"/>
  <c r="AQ109" i="14"/>
  <c r="AP109" i="14"/>
  <c r="AO29" i="14"/>
  <c r="AN29" i="14"/>
  <c r="AQ69" i="14"/>
  <c r="AP69" i="14"/>
  <c r="AO57" i="14"/>
  <c r="AN57" i="14"/>
  <c r="AQ12" i="14"/>
  <c r="AP12" i="14"/>
  <c r="AQ8" i="14"/>
  <c r="AP8" i="14"/>
  <c r="AO157" i="14"/>
  <c r="AN157" i="14"/>
  <c r="AO126" i="14"/>
  <c r="AN126" i="14"/>
  <c r="AO31" i="14"/>
  <c r="AN31" i="14"/>
  <c r="AQ159" i="14"/>
  <c r="AP159" i="14"/>
  <c r="AP197" i="14"/>
  <c r="AQ197" i="14"/>
  <c r="AQ79" i="14"/>
  <c r="AP79" i="14"/>
  <c r="AQ51" i="14"/>
  <c r="AP51" i="14"/>
  <c r="AQ87" i="14"/>
  <c r="AP87" i="14"/>
  <c r="AO61" i="14"/>
  <c r="AN61" i="14"/>
  <c r="AQ43" i="14"/>
  <c r="AP43" i="14"/>
  <c r="AO143" i="14"/>
  <c r="AN143" i="14"/>
  <c r="AO97" i="14"/>
  <c r="AN97" i="14"/>
  <c r="AO27" i="14"/>
  <c r="AN27" i="14"/>
  <c r="AQ136" i="14"/>
  <c r="AP136" i="14"/>
  <c r="AP112" i="14"/>
  <c r="AQ112" i="14"/>
  <c r="AQ35" i="14"/>
  <c r="AP35" i="14"/>
  <c r="AS184" i="14"/>
  <c r="AR184" i="14"/>
  <c r="AN32" i="14"/>
  <c r="AO32" i="14"/>
  <c r="AP104" i="14"/>
  <c r="AQ104" i="14"/>
  <c r="AN94" i="14"/>
  <c r="AO94" i="14"/>
  <c r="AP15" i="14"/>
  <c r="AQ15" i="14"/>
  <c r="AP34" i="14"/>
  <c r="AQ34" i="14"/>
  <c r="AN132" i="14"/>
  <c r="AO132" i="14"/>
  <c r="AP158" i="14"/>
  <c r="AQ158" i="14"/>
  <c r="AN52" i="14"/>
  <c r="AO52" i="14"/>
  <c r="AP135" i="14"/>
  <c r="AQ135" i="14"/>
  <c r="AR82" i="14"/>
  <c r="AS82" i="14"/>
  <c r="AP58" i="14"/>
  <c r="AQ58" i="14"/>
  <c r="AN64" i="14"/>
  <c r="AO64" i="14"/>
  <c r="AP189" i="14"/>
  <c r="AQ189" i="14"/>
  <c r="AP150" i="14"/>
  <c r="AQ150" i="14"/>
  <c r="AP38" i="14"/>
  <c r="AQ38" i="14"/>
  <c r="AO41" i="14"/>
  <c r="AN41" i="14"/>
  <c r="AO73" i="14"/>
  <c r="AN73" i="14"/>
  <c r="AO53" i="14"/>
  <c r="AN53" i="14"/>
  <c r="AQ99" i="14"/>
  <c r="AP99" i="14"/>
  <c r="AO200" i="14"/>
  <c r="AN200" i="14"/>
  <c r="AQ63" i="14"/>
  <c r="AP63" i="14"/>
  <c r="AQ151" i="14"/>
  <c r="AP151" i="14"/>
  <c r="AO118" i="14"/>
  <c r="AN118" i="14"/>
  <c r="AQ105" i="14"/>
  <c r="AP105" i="14"/>
  <c r="AO114" i="14"/>
  <c r="AN114" i="14"/>
  <c r="AQ166" i="14"/>
  <c r="AP166" i="14"/>
  <c r="AO164" i="14"/>
  <c r="AN164" i="14"/>
  <c r="AO149" i="14"/>
  <c r="AN149" i="14"/>
  <c r="AO175" i="14"/>
  <c r="AN175" i="14"/>
  <c r="AQ198" i="14"/>
  <c r="AP198" i="14"/>
  <c r="AQ103" i="14"/>
  <c r="AP103" i="14"/>
  <c r="AQ124" i="14"/>
  <c r="AP124" i="14"/>
  <c r="AO37" i="14"/>
  <c r="AN37" i="14"/>
  <c r="AO194" i="14"/>
  <c r="AN194" i="14"/>
  <c r="AQ67" i="14"/>
  <c r="AP67" i="14"/>
  <c r="AN121" i="14"/>
  <c r="AO121" i="14"/>
  <c r="AN163" i="14"/>
  <c r="AO163" i="14"/>
  <c r="AP62" i="14"/>
  <c r="AQ62" i="14"/>
  <c r="AQ131" i="14"/>
  <c r="AP131" i="14"/>
  <c r="AN44" i="14"/>
  <c r="AO44" i="14"/>
  <c r="AP46" i="14"/>
  <c r="AQ46" i="14"/>
  <c r="AP76" i="14"/>
  <c r="AQ76" i="14"/>
  <c r="AQ93" i="14"/>
  <c r="AP93" i="14"/>
  <c r="AN106" i="14"/>
  <c r="AO106" i="14"/>
  <c r="AP54" i="14"/>
  <c r="AQ54" i="14"/>
  <c r="AP165" i="14"/>
  <c r="AQ165" i="14"/>
  <c r="AP139" i="14"/>
  <c r="AQ139" i="14"/>
  <c r="AR133" i="14"/>
  <c r="AS133" i="14"/>
  <c r="AN152" i="14"/>
  <c r="AO152" i="14"/>
  <c r="AP154" i="14"/>
  <c r="AQ154" i="14"/>
  <c r="AQ178" i="14"/>
  <c r="AP178" i="14"/>
  <c r="AN144" i="14"/>
  <c r="AO144" i="14"/>
  <c r="AO96" i="14"/>
  <c r="AN96" i="14"/>
  <c r="AQ25" i="14"/>
  <c r="AP25" i="14"/>
  <c r="AQ193" i="14"/>
  <c r="AP193" i="14"/>
  <c r="AQ142" i="14"/>
  <c r="AP142" i="14"/>
  <c r="AQ71" i="14"/>
  <c r="AP71" i="14"/>
  <c r="AP146" i="14"/>
  <c r="AQ146" i="14"/>
  <c r="AN24" i="14"/>
  <c r="AO24" i="14"/>
  <c r="AQ24" i="14" l="1"/>
  <c r="AP24" i="14"/>
  <c r="AQ152" i="14"/>
  <c r="AP152" i="14"/>
  <c r="AS139" i="14"/>
  <c r="AR139" i="14"/>
  <c r="AS54" i="14"/>
  <c r="AR54" i="14"/>
  <c r="AS46" i="14"/>
  <c r="AR46" i="14"/>
  <c r="AQ163" i="14"/>
  <c r="AP163" i="14"/>
  <c r="AS38" i="14"/>
  <c r="AR38" i="14"/>
  <c r="AS189" i="14"/>
  <c r="AR189" i="14"/>
  <c r="AS58" i="14"/>
  <c r="AR58" i="14"/>
  <c r="AS135" i="14"/>
  <c r="AR135" i="14"/>
  <c r="AS158" i="14"/>
  <c r="AR158" i="14"/>
  <c r="AS34" i="14"/>
  <c r="AR34" i="14"/>
  <c r="AQ94" i="14"/>
  <c r="AP94" i="14"/>
  <c r="AQ32" i="14"/>
  <c r="AP32" i="14"/>
  <c r="AR115" i="14"/>
  <c r="AS115" i="14"/>
  <c r="AP148" i="14"/>
  <c r="AQ148" i="14"/>
  <c r="AR30" i="14"/>
  <c r="AS30" i="14"/>
  <c r="AR128" i="14"/>
  <c r="AS128" i="14"/>
  <c r="AS116" i="14"/>
  <c r="AR116" i="14"/>
  <c r="AQ81" i="14"/>
  <c r="AP81" i="14"/>
  <c r="AQ122" i="14"/>
  <c r="AP122" i="14"/>
  <c r="AS107" i="14"/>
  <c r="AR107" i="14"/>
  <c r="AS14" i="14"/>
  <c r="AR14" i="14"/>
  <c r="AS172" i="14"/>
  <c r="AR172" i="14"/>
  <c r="AQ89" i="14"/>
  <c r="AP89" i="14"/>
  <c r="AQ153" i="14"/>
  <c r="AP153" i="14"/>
  <c r="AS59" i="14"/>
  <c r="AR59" i="14"/>
  <c r="AS39" i="14"/>
  <c r="AR39" i="14"/>
  <c r="AP161" i="14"/>
  <c r="AQ161" i="14"/>
  <c r="AS16" i="14"/>
  <c r="AR16" i="14"/>
  <c r="AQ134" i="14"/>
  <c r="AP134" i="14"/>
  <c r="AQ45" i="14"/>
  <c r="AP45" i="14"/>
  <c r="AQ85" i="14"/>
  <c r="AP85" i="14"/>
  <c r="AR170" i="14"/>
  <c r="AS170" i="14"/>
  <c r="AS55" i="14"/>
  <c r="AR55" i="14"/>
  <c r="AQ33" i="14"/>
  <c r="AP33" i="14"/>
  <c r="AS155" i="14"/>
  <c r="AR155" i="14"/>
  <c r="AQ145" i="14"/>
  <c r="AP145" i="14"/>
  <c r="AQ77" i="14"/>
  <c r="AP77" i="14"/>
  <c r="AR137" i="14"/>
  <c r="AS137" i="14"/>
  <c r="AR17" i="14"/>
  <c r="AS17" i="14"/>
  <c r="AR98" i="14"/>
  <c r="AS98" i="14"/>
  <c r="AS129" i="14"/>
  <c r="AR129" i="14"/>
  <c r="AR142" i="14"/>
  <c r="AS142" i="14"/>
  <c r="AS25" i="14"/>
  <c r="AR25" i="14"/>
  <c r="AQ194" i="14"/>
  <c r="AP194" i="14"/>
  <c r="AS124" i="14"/>
  <c r="AR124" i="14"/>
  <c r="AS198" i="14"/>
  <c r="AR198" i="14"/>
  <c r="AQ149" i="14"/>
  <c r="AP149" i="14"/>
  <c r="AS166" i="14"/>
  <c r="AR166" i="14"/>
  <c r="AS105" i="14"/>
  <c r="AR105" i="14"/>
  <c r="AS151" i="14"/>
  <c r="AR151" i="14"/>
  <c r="AQ200" i="14"/>
  <c r="AP200" i="14"/>
  <c r="AQ53" i="14"/>
  <c r="AP53" i="14"/>
  <c r="AQ41" i="14"/>
  <c r="AP41" i="14"/>
  <c r="AU184" i="14"/>
  <c r="AT184" i="14"/>
  <c r="AQ27" i="14"/>
  <c r="AP27" i="14"/>
  <c r="AQ143" i="14"/>
  <c r="AP143" i="14"/>
  <c r="AQ61" i="14"/>
  <c r="AP61" i="14"/>
  <c r="AS51" i="14"/>
  <c r="AR51" i="14"/>
  <c r="AQ31" i="14"/>
  <c r="AP31" i="14"/>
  <c r="AQ157" i="14"/>
  <c r="AP157" i="14"/>
  <c r="AS12" i="14"/>
  <c r="AR12" i="14"/>
  <c r="AS69" i="14"/>
  <c r="AR69" i="14"/>
  <c r="AS109" i="14"/>
  <c r="AR109" i="14"/>
  <c r="AR86" i="14"/>
  <c r="AS86" i="14"/>
  <c r="AR9" i="14"/>
  <c r="AS9" i="14"/>
  <c r="AS141" i="14"/>
  <c r="AR141" i="14"/>
  <c r="AR174" i="14"/>
  <c r="AS174" i="14"/>
  <c r="AS22" i="14"/>
  <c r="AR22" i="14"/>
  <c r="AS75" i="14"/>
  <c r="AR75" i="14"/>
  <c r="AR199" i="14"/>
  <c r="AS199" i="14"/>
  <c r="AR90" i="14"/>
  <c r="AS90" i="14"/>
  <c r="AR74" i="14"/>
  <c r="AS74" i="14"/>
  <c r="AQ48" i="14"/>
  <c r="AP48" i="14"/>
  <c r="AR111" i="14"/>
  <c r="AS111" i="14"/>
  <c r="AS195" i="14"/>
  <c r="AR195" i="14"/>
  <c r="AS50" i="14"/>
  <c r="AR50" i="14"/>
  <c r="AS176" i="14"/>
  <c r="AR176" i="14"/>
  <c r="AS108" i="14"/>
  <c r="AR108" i="14"/>
  <c r="AU13" i="14"/>
  <c r="AT13" i="14"/>
  <c r="AS88" i="14"/>
  <c r="AR88" i="14"/>
  <c r="AQ156" i="14"/>
  <c r="AP156" i="14"/>
  <c r="AS19" i="14"/>
  <c r="AR19" i="14"/>
  <c r="AQ60" i="14"/>
  <c r="AP60" i="14"/>
  <c r="AQ40" i="14"/>
  <c r="AP40" i="14"/>
  <c r="AQ185" i="14"/>
  <c r="AP185" i="14"/>
  <c r="AR28" i="14"/>
  <c r="AS28" i="14"/>
  <c r="AP130" i="14"/>
  <c r="AQ130" i="14"/>
  <c r="AS42" i="14"/>
  <c r="AR42" i="14"/>
  <c r="AP144" i="14"/>
  <c r="AQ144" i="14"/>
  <c r="AS154" i="14"/>
  <c r="AR154" i="14"/>
  <c r="AU133" i="14"/>
  <c r="AT133" i="14"/>
  <c r="AS165" i="14"/>
  <c r="AR165" i="14"/>
  <c r="AQ106" i="14"/>
  <c r="AP106" i="14"/>
  <c r="AS76" i="14"/>
  <c r="AR76" i="14"/>
  <c r="AQ44" i="14"/>
  <c r="AP44" i="14"/>
  <c r="AS62" i="14"/>
  <c r="AR62" i="14"/>
  <c r="AQ121" i="14"/>
  <c r="AP121" i="14"/>
  <c r="AS150" i="14"/>
  <c r="AR150" i="14"/>
  <c r="AQ64" i="14"/>
  <c r="AP64" i="14"/>
  <c r="AU82" i="14"/>
  <c r="AT82" i="14"/>
  <c r="AQ52" i="14"/>
  <c r="AP52" i="14"/>
  <c r="AP132" i="14"/>
  <c r="AQ132" i="14"/>
  <c r="AS15" i="14"/>
  <c r="AR15" i="14"/>
  <c r="AS104" i="14"/>
  <c r="AR104" i="14"/>
  <c r="AS112" i="14"/>
  <c r="AR112" i="14"/>
  <c r="AS197" i="14"/>
  <c r="AR197" i="14"/>
  <c r="AR113" i="14"/>
  <c r="AS113" i="14"/>
  <c r="AS183" i="14"/>
  <c r="AR183" i="14"/>
  <c r="AS92" i="14"/>
  <c r="AR92" i="14"/>
  <c r="AU21" i="14"/>
  <c r="AT21" i="14"/>
  <c r="AP26" i="14"/>
  <c r="AQ26" i="14"/>
  <c r="AQ110" i="14"/>
  <c r="AP110" i="14"/>
  <c r="AQ65" i="14"/>
  <c r="AP65" i="14"/>
  <c r="AQ138" i="14"/>
  <c r="AP138" i="14"/>
  <c r="AS190" i="14"/>
  <c r="AR190" i="14"/>
  <c r="AS120" i="14"/>
  <c r="AR120" i="14"/>
  <c r="AS83" i="14"/>
  <c r="AR83" i="14"/>
  <c r="AS10" i="14"/>
  <c r="AR10" i="14"/>
  <c r="AQ162" i="14"/>
  <c r="AP162" i="14"/>
  <c r="AQ168" i="14"/>
  <c r="AP168" i="14"/>
  <c r="AS18" i="14"/>
  <c r="AR18" i="14"/>
  <c r="AS196" i="14"/>
  <c r="AR196" i="14"/>
  <c r="AQ188" i="14"/>
  <c r="AP188" i="14"/>
  <c r="AS47" i="14"/>
  <c r="AR47" i="14"/>
  <c r="AS186" i="14"/>
  <c r="AR186" i="14"/>
  <c r="AS20" i="14"/>
  <c r="AR20" i="14"/>
  <c r="AS91" i="14"/>
  <c r="AR91" i="14"/>
  <c r="AS140" i="14"/>
  <c r="AR140" i="14"/>
  <c r="AQ101" i="14"/>
  <c r="AP101" i="14"/>
  <c r="AQ181" i="14"/>
  <c r="AP181" i="14"/>
  <c r="AQ177" i="14"/>
  <c r="AP177" i="14"/>
  <c r="AR66" i="14"/>
  <c r="AS66" i="14"/>
  <c r="AR169" i="14"/>
  <c r="AS169" i="14"/>
  <c r="AR180" i="14"/>
  <c r="AS180" i="14"/>
  <c r="AU23" i="14"/>
  <c r="AT23" i="14"/>
  <c r="AQ147" i="14"/>
  <c r="AP147" i="14"/>
  <c r="AR146" i="14"/>
  <c r="AS146" i="14"/>
  <c r="AR71" i="14"/>
  <c r="AS71" i="14"/>
  <c r="AR193" i="14"/>
  <c r="AS193" i="14"/>
  <c r="AP96" i="14"/>
  <c r="AQ96" i="14"/>
  <c r="AR178" i="14"/>
  <c r="AS178" i="14"/>
  <c r="AS93" i="14"/>
  <c r="AR93" i="14"/>
  <c r="AS131" i="14"/>
  <c r="AR131" i="14"/>
  <c r="AR67" i="14"/>
  <c r="AS67" i="14"/>
  <c r="AQ37" i="14"/>
  <c r="AP37" i="14"/>
  <c r="AS103" i="14"/>
  <c r="AR103" i="14"/>
  <c r="AQ175" i="14"/>
  <c r="AP175" i="14"/>
  <c r="AQ164" i="14"/>
  <c r="AP164" i="14"/>
  <c r="AQ114" i="14"/>
  <c r="AP114" i="14"/>
  <c r="AQ118" i="14"/>
  <c r="AP118" i="14"/>
  <c r="AS63" i="14"/>
  <c r="AR63" i="14"/>
  <c r="AS99" i="14"/>
  <c r="AR99" i="14"/>
  <c r="AQ73" i="14"/>
  <c r="AP73" i="14"/>
  <c r="AS35" i="14"/>
  <c r="AR35" i="14"/>
  <c r="AS136" i="14"/>
  <c r="AR136" i="14"/>
  <c r="AQ97" i="14"/>
  <c r="AP97" i="14"/>
  <c r="AS43" i="14"/>
  <c r="AR43" i="14"/>
  <c r="AS87" i="14"/>
  <c r="AR87" i="14"/>
  <c r="AS79" i="14"/>
  <c r="AR79" i="14"/>
  <c r="AS159" i="14"/>
  <c r="AR159" i="14"/>
  <c r="AQ126" i="14"/>
  <c r="AP126" i="14"/>
  <c r="AS8" i="14"/>
  <c r="AR8" i="14"/>
  <c r="AQ57" i="14"/>
  <c r="AP57" i="14"/>
  <c r="AQ29" i="14"/>
  <c r="AP29" i="14"/>
  <c r="AQ192" i="14"/>
  <c r="AP192" i="14"/>
  <c r="AR95" i="14"/>
  <c r="AS95" i="14"/>
  <c r="AP72" i="14"/>
  <c r="AQ72" i="14"/>
  <c r="AP171" i="14"/>
  <c r="AQ171" i="14"/>
  <c r="AR102" i="14"/>
  <c r="AS102" i="14"/>
  <c r="AQ49" i="14"/>
  <c r="AP49" i="14"/>
  <c r="AS173" i="14"/>
  <c r="AR173" i="14"/>
  <c r="AS182" i="14"/>
  <c r="AR182" i="14"/>
  <c r="AR191" i="14"/>
  <c r="AS191" i="14"/>
  <c r="AR70" i="14"/>
  <c r="AS70" i="14"/>
  <c r="AR179" i="14"/>
  <c r="AS179" i="14"/>
  <c r="AM2" i="14"/>
  <c r="AO7" i="14"/>
  <c r="AN7" i="14"/>
  <c r="AQ36" i="14"/>
  <c r="AP36" i="14"/>
  <c r="AS80" i="14"/>
  <c r="AR80" i="14"/>
  <c r="AQ167" i="14"/>
  <c r="AP167" i="14"/>
  <c r="AU78" i="14"/>
  <c r="AT78" i="14"/>
  <c r="AQ117" i="14"/>
  <c r="AP117" i="14"/>
  <c r="AS119" i="14"/>
  <c r="AR119" i="14"/>
  <c r="AQ56" i="14"/>
  <c r="AP56" i="14"/>
  <c r="AS11" i="14"/>
  <c r="AR11" i="14"/>
  <c r="AS100" i="14"/>
  <c r="AR100" i="14"/>
  <c r="AQ125" i="14"/>
  <c r="AP125" i="14"/>
  <c r="AS84" i="14"/>
  <c r="AR84" i="14"/>
  <c r="AS123" i="14"/>
  <c r="AR123" i="14"/>
  <c r="AQ160" i="14"/>
  <c r="AP160" i="14"/>
  <c r="AS127" i="14"/>
  <c r="AR127" i="14"/>
  <c r="AR187" i="14"/>
  <c r="AS187" i="14"/>
  <c r="AS68" i="14"/>
  <c r="AR68" i="14"/>
  <c r="AT68" i="14" l="1"/>
  <c r="AU68" i="14"/>
  <c r="AT123" i="14"/>
  <c r="AU123" i="14"/>
  <c r="AT11" i="14"/>
  <c r="AU11" i="14"/>
  <c r="AT119" i="14"/>
  <c r="AU119" i="14"/>
  <c r="AT80" i="14"/>
  <c r="AU80" i="14"/>
  <c r="AP7" i="14"/>
  <c r="AO2" i="14"/>
  <c r="AQ7" i="14"/>
  <c r="AU179" i="14"/>
  <c r="AT179" i="14"/>
  <c r="AU191" i="14"/>
  <c r="AT191" i="14"/>
  <c r="AU102" i="14"/>
  <c r="AT102" i="14"/>
  <c r="AS72" i="14"/>
  <c r="AR72" i="14"/>
  <c r="AR26" i="14"/>
  <c r="AS26" i="14"/>
  <c r="AU182" i="14"/>
  <c r="AT182" i="14"/>
  <c r="AS49" i="14"/>
  <c r="AR49" i="14"/>
  <c r="AS29" i="14"/>
  <c r="AR29" i="14"/>
  <c r="AU8" i="14"/>
  <c r="AT8" i="14"/>
  <c r="AU159" i="14"/>
  <c r="AT159" i="14"/>
  <c r="AU87" i="14"/>
  <c r="AT87" i="14"/>
  <c r="AS97" i="14"/>
  <c r="AR97" i="14"/>
  <c r="AU35" i="14"/>
  <c r="AT35" i="14"/>
  <c r="AU99" i="14"/>
  <c r="AT99" i="14"/>
  <c r="AS118" i="14"/>
  <c r="AR118" i="14"/>
  <c r="AS164" i="14"/>
  <c r="AR164" i="14"/>
  <c r="AU103" i="14"/>
  <c r="AT103" i="14"/>
  <c r="AT93" i="14"/>
  <c r="AU93" i="14"/>
  <c r="AS147" i="14"/>
  <c r="AR147" i="14"/>
  <c r="AS181" i="14"/>
  <c r="AR181" i="14"/>
  <c r="AU140" i="14"/>
  <c r="AT140" i="14"/>
  <c r="AU20" i="14"/>
  <c r="AT20" i="14"/>
  <c r="AU47" i="14"/>
  <c r="AT47" i="14"/>
  <c r="AT196" i="14"/>
  <c r="AU196" i="14"/>
  <c r="AS168" i="14"/>
  <c r="AR168" i="14"/>
  <c r="AU10" i="14"/>
  <c r="AT10" i="14"/>
  <c r="AU120" i="14"/>
  <c r="AT120" i="14"/>
  <c r="AS138" i="14"/>
  <c r="AR138" i="14"/>
  <c r="AS110" i="14"/>
  <c r="AR110" i="14"/>
  <c r="AV21" i="14"/>
  <c r="AW21" i="14"/>
  <c r="AT183" i="14"/>
  <c r="AU183" i="14"/>
  <c r="AU197" i="14"/>
  <c r="AT197" i="14"/>
  <c r="AT104" i="14"/>
  <c r="AU104" i="14"/>
  <c r="AV82" i="14"/>
  <c r="AW82" i="14"/>
  <c r="AT150" i="14"/>
  <c r="AU150" i="14"/>
  <c r="AT62" i="14"/>
  <c r="AU62" i="14"/>
  <c r="AT76" i="14"/>
  <c r="AU76" i="14"/>
  <c r="AT165" i="14"/>
  <c r="AU165" i="14"/>
  <c r="AT154" i="14"/>
  <c r="AU154" i="14"/>
  <c r="AT42" i="14"/>
  <c r="AU42" i="14"/>
  <c r="AR40" i="14"/>
  <c r="AS40" i="14"/>
  <c r="AT19" i="14"/>
  <c r="AU19" i="14"/>
  <c r="AT88" i="14"/>
  <c r="AU88" i="14"/>
  <c r="AT108" i="14"/>
  <c r="AU108" i="14"/>
  <c r="AT50" i="14"/>
  <c r="AU50" i="14"/>
  <c r="AU22" i="14"/>
  <c r="AT22" i="14"/>
  <c r="AU141" i="14"/>
  <c r="AT141" i="14"/>
  <c r="AU69" i="14"/>
  <c r="AT69" i="14"/>
  <c r="AS157" i="14"/>
  <c r="AR157" i="14"/>
  <c r="AU51" i="14"/>
  <c r="AT51" i="14"/>
  <c r="AS143" i="14"/>
  <c r="AR143" i="14"/>
  <c r="AW184" i="14"/>
  <c r="AV184" i="14"/>
  <c r="AS53" i="14"/>
  <c r="AR53" i="14"/>
  <c r="AU151" i="14"/>
  <c r="AT151" i="14"/>
  <c r="AU166" i="14"/>
  <c r="AT166" i="14"/>
  <c r="AU198" i="14"/>
  <c r="AT198" i="14"/>
  <c r="AS194" i="14"/>
  <c r="AR194" i="14"/>
  <c r="AS145" i="14"/>
  <c r="AR145" i="14"/>
  <c r="AS33" i="14"/>
  <c r="AR33" i="14"/>
  <c r="AS45" i="14"/>
  <c r="AR45" i="14"/>
  <c r="AU16" i="14"/>
  <c r="AT16" i="14"/>
  <c r="AU39" i="14"/>
  <c r="AT39" i="14"/>
  <c r="AS153" i="14"/>
  <c r="AR153" i="14"/>
  <c r="AU172" i="14"/>
  <c r="AT172" i="14"/>
  <c r="AU107" i="14"/>
  <c r="AT107" i="14"/>
  <c r="AS81" i="14"/>
  <c r="AR81" i="14"/>
  <c r="AR32" i="14"/>
  <c r="AS32" i="14"/>
  <c r="AT34" i="14"/>
  <c r="AU34" i="14"/>
  <c r="AT135" i="14"/>
  <c r="AU135" i="14"/>
  <c r="AT189" i="14"/>
  <c r="AU189" i="14"/>
  <c r="AR163" i="14"/>
  <c r="AS163" i="14"/>
  <c r="AT54" i="14"/>
  <c r="AU54" i="14"/>
  <c r="AR152" i="14"/>
  <c r="AS152" i="14"/>
  <c r="AR160" i="14"/>
  <c r="AS160" i="14"/>
  <c r="AT84" i="14"/>
  <c r="AU84" i="14"/>
  <c r="AT100" i="14"/>
  <c r="AU100" i="14"/>
  <c r="AR56" i="14"/>
  <c r="AS56" i="14"/>
  <c r="AR117" i="14"/>
  <c r="AS117" i="14"/>
  <c r="AR167" i="14"/>
  <c r="AS167" i="14"/>
  <c r="AR36" i="14"/>
  <c r="AS36" i="14"/>
  <c r="AU70" i="14"/>
  <c r="AT70" i="14"/>
  <c r="AU95" i="14"/>
  <c r="AT95" i="14"/>
  <c r="AU67" i="14"/>
  <c r="AT67" i="14"/>
  <c r="AR132" i="14"/>
  <c r="AS132" i="14"/>
  <c r="AT28" i="14"/>
  <c r="AU28" i="14"/>
  <c r="AT111" i="14"/>
  <c r="AU111" i="14"/>
  <c r="AU74" i="14"/>
  <c r="AT74" i="14"/>
  <c r="AU199" i="14"/>
  <c r="AT199" i="14"/>
  <c r="AU86" i="14"/>
  <c r="AT86" i="14"/>
  <c r="AT142" i="14"/>
  <c r="AU142" i="14"/>
  <c r="AU98" i="14"/>
  <c r="AT98" i="14"/>
  <c r="AU137" i="14"/>
  <c r="AT137" i="14"/>
  <c r="AU170" i="14"/>
  <c r="AT170" i="14"/>
  <c r="AT128" i="14"/>
  <c r="AU128" i="14"/>
  <c r="AR148" i="14"/>
  <c r="AS148" i="14"/>
  <c r="AS171" i="14"/>
  <c r="AR171" i="14"/>
  <c r="AS96" i="14"/>
  <c r="AR96" i="14"/>
  <c r="AU71" i="14"/>
  <c r="AT71" i="14"/>
  <c r="AU180" i="14"/>
  <c r="AT180" i="14"/>
  <c r="AU66" i="14"/>
  <c r="AT66" i="14"/>
  <c r="AT187" i="14"/>
  <c r="AU187" i="14"/>
  <c r="AU173" i="14"/>
  <c r="AT173" i="14"/>
  <c r="AS192" i="14"/>
  <c r="AR192" i="14"/>
  <c r="AS57" i="14"/>
  <c r="AR57" i="14"/>
  <c r="AS126" i="14"/>
  <c r="AR126" i="14"/>
  <c r="AU79" i="14"/>
  <c r="AT79" i="14"/>
  <c r="AU43" i="14"/>
  <c r="AT43" i="14"/>
  <c r="AU136" i="14"/>
  <c r="AT136" i="14"/>
  <c r="AS73" i="14"/>
  <c r="AR73" i="14"/>
  <c r="AU63" i="14"/>
  <c r="AT63" i="14"/>
  <c r="AS114" i="14"/>
  <c r="AR114" i="14"/>
  <c r="AS175" i="14"/>
  <c r="AR175" i="14"/>
  <c r="AS37" i="14"/>
  <c r="AR37" i="14"/>
  <c r="AT131" i="14"/>
  <c r="AU131" i="14"/>
  <c r="AW23" i="14"/>
  <c r="AV23" i="14"/>
  <c r="AS177" i="14"/>
  <c r="AR177" i="14"/>
  <c r="AS101" i="14"/>
  <c r="AR101" i="14"/>
  <c r="AU91" i="14"/>
  <c r="AT91" i="14"/>
  <c r="AU186" i="14"/>
  <c r="AT186" i="14"/>
  <c r="AS188" i="14"/>
  <c r="AR188" i="14"/>
  <c r="AU18" i="14"/>
  <c r="AT18" i="14"/>
  <c r="AS162" i="14"/>
  <c r="AR162" i="14"/>
  <c r="AU83" i="14"/>
  <c r="AT83" i="14"/>
  <c r="AU190" i="14"/>
  <c r="AT190" i="14"/>
  <c r="AS65" i="14"/>
  <c r="AR65" i="14"/>
  <c r="AT92" i="14"/>
  <c r="AU92" i="14"/>
  <c r="AU112" i="14"/>
  <c r="AT112" i="14"/>
  <c r="AT15" i="14"/>
  <c r="AU15" i="14"/>
  <c r="AR52" i="14"/>
  <c r="AS52" i="14"/>
  <c r="AR64" i="14"/>
  <c r="AS64" i="14"/>
  <c r="AR121" i="14"/>
  <c r="AS121" i="14"/>
  <c r="AR44" i="14"/>
  <c r="AS44" i="14"/>
  <c r="AR106" i="14"/>
  <c r="AS106" i="14"/>
  <c r="AV133" i="14"/>
  <c r="AW133" i="14"/>
  <c r="AR185" i="14"/>
  <c r="AS185" i="14"/>
  <c r="AR60" i="14"/>
  <c r="AS60" i="14"/>
  <c r="AR156" i="14"/>
  <c r="AS156" i="14"/>
  <c r="AV13" i="14"/>
  <c r="AW13" i="14"/>
  <c r="AT176" i="14"/>
  <c r="AU176" i="14"/>
  <c r="AT195" i="14"/>
  <c r="AU195" i="14"/>
  <c r="AR48" i="14"/>
  <c r="AS48" i="14"/>
  <c r="AU75" i="14"/>
  <c r="AT75" i="14"/>
  <c r="AU109" i="14"/>
  <c r="AT109" i="14"/>
  <c r="AU12" i="14"/>
  <c r="AT12" i="14"/>
  <c r="AS31" i="14"/>
  <c r="AR31" i="14"/>
  <c r="AS61" i="14"/>
  <c r="AR61" i="14"/>
  <c r="AS27" i="14"/>
  <c r="AR27" i="14"/>
  <c r="AS41" i="14"/>
  <c r="AR41" i="14"/>
  <c r="AS200" i="14"/>
  <c r="AR200" i="14"/>
  <c r="AU105" i="14"/>
  <c r="AT105" i="14"/>
  <c r="AS149" i="14"/>
  <c r="AR149" i="14"/>
  <c r="AU124" i="14"/>
  <c r="AT124" i="14"/>
  <c r="AU25" i="14"/>
  <c r="AT25" i="14"/>
  <c r="AU129" i="14"/>
  <c r="AT129" i="14"/>
  <c r="AS77" i="14"/>
  <c r="AR77" i="14"/>
  <c r="AU155" i="14"/>
  <c r="AT155" i="14"/>
  <c r="AU55" i="14"/>
  <c r="AT55" i="14"/>
  <c r="AS85" i="14"/>
  <c r="AR85" i="14"/>
  <c r="AS134" i="14"/>
  <c r="AR134" i="14"/>
  <c r="AU59" i="14"/>
  <c r="AT59" i="14"/>
  <c r="AS89" i="14"/>
  <c r="AR89" i="14"/>
  <c r="AU14" i="14"/>
  <c r="AT14" i="14"/>
  <c r="AS122" i="14"/>
  <c r="AR122" i="14"/>
  <c r="AU116" i="14"/>
  <c r="AT116" i="14"/>
  <c r="AR94" i="14"/>
  <c r="AS94" i="14"/>
  <c r="AT158" i="14"/>
  <c r="AU158" i="14"/>
  <c r="AT58" i="14"/>
  <c r="AU58" i="14"/>
  <c r="AT38" i="14"/>
  <c r="AU38" i="14"/>
  <c r="AT46" i="14"/>
  <c r="AU46" i="14"/>
  <c r="AT139" i="14"/>
  <c r="AU139" i="14"/>
  <c r="AR24" i="14"/>
  <c r="AS24" i="14"/>
  <c r="AU127" i="14"/>
  <c r="AT127" i="14"/>
  <c r="AR125" i="14"/>
  <c r="AS125" i="14"/>
  <c r="AV78" i="14"/>
  <c r="AW78" i="14"/>
  <c r="AT178" i="14"/>
  <c r="AU178" i="14"/>
  <c r="AU193" i="14"/>
  <c r="AT193" i="14"/>
  <c r="AT146" i="14"/>
  <c r="AU146" i="14"/>
  <c r="AU169" i="14"/>
  <c r="AT169" i="14"/>
  <c r="AT113" i="14"/>
  <c r="AU113" i="14"/>
  <c r="AS144" i="14"/>
  <c r="AR144" i="14"/>
  <c r="AS130" i="14"/>
  <c r="AR130" i="14"/>
  <c r="AU90" i="14"/>
  <c r="AT90" i="14"/>
  <c r="AU174" i="14"/>
  <c r="AT174" i="14"/>
  <c r="AU9" i="14"/>
  <c r="AT9" i="14"/>
  <c r="AU17" i="14"/>
  <c r="AT17" i="14"/>
  <c r="AR161" i="14"/>
  <c r="AS161" i="14"/>
  <c r="AT30" i="14"/>
  <c r="AU30" i="14"/>
  <c r="AT115" i="14"/>
  <c r="AU115" i="14"/>
  <c r="AT161" i="14" l="1"/>
  <c r="AU161" i="14"/>
  <c r="AY78" i="14"/>
  <c r="AX78" i="14"/>
  <c r="AV195" i="14"/>
  <c r="AW195" i="14"/>
  <c r="AU60" i="14"/>
  <c r="AT60" i="14"/>
  <c r="AU44" i="14"/>
  <c r="AT44" i="14"/>
  <c r="AW15" i="14"/>
  <c r="AV15" i="14"/>
  <c r="AW92" i="14"/>
  <c r="AV92" i="14"/>
  <c r="AV142" i="14"/>
  <c r="AW142" i="14"/>
  <c r="AW111" i="14"/>
  <c r="AV111" i="14"/>
  <c r="AU36" i="14"/>
  <c r="AT36" i="14"/>
  <c r="AU117" i="14"/>
  <c r="AT117" i="14"/>
  <c r="AW100" i="14"/>
  <c r="AV100" i="14"/>
  <c r="AW54" i="14"/>
  <c r="AV54" i="14"/>
  <c r="AW189" i="14"/>
  <c r="AV189" i="14"/>
  <c r="AW34" i="14"/>
  <c r="AV34" i="14"/>
  <c r="AW108" i="14"/>
  <c r="AV108" i="14"/>
  <c r="AW19" i="14"/>
  <c r="AV19" i="14"/>
  <c r="AW42" i="14"/>
  <c r="AV42" i="14"/>
  <c r="AW165" i="14"/>
  <c r="AV165" i="14"/>
  <c r="AW62" i="14"/>
  <c r="AV62" i="14"/>
  <c r="AY82" i="14"/>
  <c r="AX82" i="14"/>
  <c r="AY21" i="14"/>
  <c r="AX21" i="14"/>
  <c r="AW196" i="14"/>
  <c r="AV196" i="14"/>
  <c r="AW93" i="14"/>
  <c r="AV93" i="14"/>
  <c r="AW139" i="14"/>
  <c r="AV139" i="14"/>
  <c r="AW38" i="14"/>
  <c r="AV38" i="14"/>
  <c r="AY13" i="14"/>
  <c r="AX13" i="14"/>
  <c r="AY133" i="14"/>
  <c r="AX133" i="14"/>
  <c r="AU64" i="14"/>
  <c r="AT64" i="14"/>
  <c r="AW131" i="14"/>
  <c r="AV131" i="14"/>
  <c r="AV128" i="14"/>
  <c r="AW128" i="14"/>
  <c r="AU132" i="14"/>
  <c r="AT132" i="14"/>
  <c r="AU160" i="14"/>
  <c r="AT160" i="14"/>
  <c r="AV17" i="14"/>
  <c r="AW17" i="14"/>
  <c r="AV174" i="14"/>
  <c r="AW174" i="14"/>
  <c r="AT130" i="14"/>
  <c r="AU130" i="14"/>
  <c r="AU122" i="14"/>
  <c r="AT122" i="14"/>
  <c r="AU89" i="14"/>
  <c r="AT89" i="14"/>
  <c r="AU134" i="14"/>
  <c r="AT134" i="14"/>
  <c r="AW55" i="14"/>
  <c r="AV55" i="14"/>
  <c r="AU77" i="14"/>
  <c r="AT77" i="14"/>
  <c r="AW25" i="14"/>
  <c r="AV25" i="14"/>
  <c r="AU149" i="14"/>
  <c r="AT149" i="14"/>
  <c r="AU200" i="14"/>
  <c r="AT200" i="14"/>
  <c r="AU27" i="14"/>
  <c r="AT27" i="14"/>
  <c r="AU31" i="14"/>
  <c r="AT31" i="14"/>
  <c r="AW109" i="14"/>
  <c r="AV109" i="14"/>
  <c r="AW112" i="14"/>
  <c r="AV112" i="14"/>
  <c r="AU65" i="14"/>
  <c r="AT65" i="14"/>
  <c r="AW83" i="14"/>
  <c r="AV83" i="14"/>
  <c r="AW18" i="14"/>
  <c r="AV18" i="14"/>
  <c r="AW186" i="14"/>
  <c r="AV186" i="14"/>
  <c r="AU101" i="14"/>
  <c r="AT101" i="14"/>
  <c r="AY23" i="14"/>
  <c r="AX23" i="14"/>
  <c r="AU37" i="14"/>
  <c r="AT37" i="14"/>
  <c r="AU114" i="14"/>
  <c r="AT114" i="14"/>
  <c r="AU73" i="14"/>
  <c r="AT73" i="14"/>
  <c r="AW43" i="14"/>
  <c r="AV43" i="14"/>
  <c r="AU126" i="14"/>
  <c r="AT126" i="14"/>
  <c r="AU192" i="14"/>
  <c r="AT192" i="14"/>
  <c r="AV180" i="14"/>
  <c r="AW180" i="14"/>
  <c r="AT96" i="14"/>
  <c r="AU96" i="14"/>
  <c r="AW170" i="14"/>
  <c r="AV170" i="14"/>
  <c r="AV98" i="14"/>
  <c r="AW98" i="14"/>
  <c r="AV86" i="14"/>
  <c r="AW86" i="14"/>
  <c r="AV74" i="14"/>
  <c r="AW74" i="14"/>
  <c r="AW67" i="14"/>
  <c r="AV67" i="14"/>
  <c r="AV70" i="14"/>
  <c r="AW70" i="14"/>
  <c r="AW107" i="14"/>
  <c r="AV107" i="14"/>
  <c r="AU153" i="14"/>
  <c r="AT153" i="14"/>
  <c r="AW16" i="14"/>
  <c r="AV16" i="14"/>
  <c r="AU33" i="14"/>
  <c r="AT33" i="14"/>
  <c r="AU194" i="14"/>
  <c r="AT194" i="14"/>
  <c r="AW166" i="14"/>
  <c r="AV166" i="14"/>
  <c r="AU53" i="14"/>
  <c r="AT53" i="14"/>
  <c r="AU143" i="14"/>
  <c r="AT143" i="14"/>
  <c r="AU157" i="14"/>
  <c r="AT157" i="14"/>
  <c r="AW141" i="14"/>
  <c r="AV141" i="14"/>
  <c r="AU110" i="14"/>
  <c r="AT110" i="14"/>
  <c r="AW120" i="14"/>
  <c r="AV120" i="14"/>
  <c r="AU168" i="14"/>
  <c r="AT168" i="14"/>
  <c r="AW47" i="14"/>
  <c r="AV47" i="14"/>
  <c r="AW140" i="14"/>
  <c r="AV140" i="14"/>
  <c r="AU147" i="14"/>
  <c r="AT147" i="14"/>
  <c r="AW103" i="14"/>
  <c r="AV103" i="14"/>
  <c r="AU118" i="14"/>
  <c r="AT118" i="14"/>
  <c r="AW35" i="14"/>
  <c r="AV35" i="14"/>
  <c r="AW87" i="14"/>
  <c r="AV87" i="14"/>
  <c r="AW8" i="14"/>
  <c r="AV8" i="14"/>
  <c r="AU49" i="14"/>
  <c r="AT49" i="14"/>
  <c r="AV102" i="14"/>
  <c r="AW102" i="14"/>
  <c r="AV179" i="14"/>
  <c r="AW179" i="14"/>
  <c r="AQ2" i="14"/>
  <c r="AS7" i="14"/>
  <c r="AR7" i="14"/>
  <c r="AW119" i="14"/>
  <c r="AV119" i="14"/>
  <c r="AW123" i="14"/>
  <c r="AV123" i="14"/>
  <c r="AW158" i="14"/>
  <c r="AV158" i="14"/>
  <c r="AV30" i="14"/>
  <c r="AW30" i="14"/>
  <c r="AV113" i="14"/>
  <c r="AW113" i="14"/>
  <c r="AU125" i="14"/>
  <c r="AT125" i="14"/>
  <c r="AW46" i="14"/>
  <c r="AV46" i="14"/>
  <c r="AW58" i="14"/>
  <c r="AV58" i="14"/>
  <c r="AU94" i="14"/>
  <c r="AT94" i="14"/>
  <c r="AW176" i="14"/>
  <c r="AV176" i="14"/>
  <c r="AU185" i="14"/>
  <c r="AT185" i="14"/>
  <c r="AU121" i="14"/>
  <c r="AT121" i="14"/>
  <c r="AV187" i="14"/>
  <c r="AW187" i="14"/>
  <c r="AT148" i="14"/>
  <c r="AU148" i="14"/>
  <c r="AV28" i="14"/>
  <c r="AW28" i="14"/>
  <c r="AU167" i="14"/>
  <c r="AT167" i="14"/>
  <c r="AU56" i="14"/>
  <c r="AT56" i="14"/>
  <c r="AW84" i="14"/>
  <c r="AV84" i="14"/>
  <c r="AU152" i="14"/>
  <c r="AT152" i="14"/>
  <c r="AU163" i="14"/>
  <c r="AT163" i="14"/>
  <c r="AW135" i="14"/>
  <c r="AV135" i="14"/>
  <c r="AU32" i="14"/>
  <c r="AT32" i="14"/>
  <c r="AW50" i="14"/>
  <c r="AV50" i="14"/>
  <c r="AW88" i="14"/>
  <c r="AV88" i="14"/>
  <c r="AU40" i="14"/>
  <c r="AT40" i="14"/>
  <c r="AW154" i="14"/>
  <c r="AV154" i="14"/>
  <c r="AW76" i="14"/>
  <c r="AV76" i="14"/>
  <c r="AW150" i="14"/>
  <c r="AV150" i="14"/>
  <c r="AW104" i="14"/>
  <c r="AV104" i="14"/>
  <c r="AW183" i="14"/>
  <c r="AV183" i="14"/>
  <c r="AT26" i="14"/>
  <c r="AU26" i="14"/>
  <c r="AV115" i="14"/>
  <c r="AW115" i="14"/>
  <c r="AV146" i="14"/>
  <c r="AW146" i="14"/>
  <c r="AV178" i="14"/>
  <c r="AW178" i="14"/>
  <c r="AU24" i="14"/>
  <c r="AT24" i="14"/>
  <c r="AU48" i="14"/>
  <c r="AT48" i="14"/>
  <c r="AU156" i="14"/>
  <c r="AT156" i="14"/>
  <c r="AU106" i="14"/>
  <c r="AT106" i="14"/>
  <c r="AU52" i="14"/>
  <c r="AT52" i="14"/>
  <c r="AV9" i="14"/>
  <c r="AW9" i="14"/>
  <c r="AV90" i="14"/>
  <c r="AW90" i="14"/>
  <c r="AT144" i="14"/>
  <c r="AU144" i="14"/>
  <c r="AV169" i="14"/>
  <c r="AW169" i="14"/>
  <c r="AV193" i="14"/>
  <c r="AW193" i="14"/>
  <c r="AW127" i="14"/>
  <c r="AV127" i="14"/>
  <c r="AW116" i="14"/>
  <c r="AV116" i="14"/>
  <c r="AW14" i="14"/>
  <c r="AV14" i="14"/>
  <c r="AW59" i="14"/>
  <c r="AV59" i="14"/>
  <c r="AU85" i="14"/>
  <c r="AT85" i="14"/>
  <c r="AW155" i="14"/>
  <c r="AV155" i="14"/>
  <c r="AV129" i="14"/>
  <c r="AW129" i="14"/>
  <c r="AW124" i="14"/>
  <c r="AV124" i="14"/>
  <c r="AW105" i="14"/>
  <c r="AV105" i="14"/>
  <c r="AU41" i="14"/>
  <c r="AT41" i="14"/>
  <c r="AU61" i="14"/>
  <c r="AT61" i="14"/>
  <c r="AW12" i="14"/>
  <c r="AV12" i="14"/>
  <c r="AW75" i="14"/>
  <c r="AV75" i="14"/>
  <c r="AW190" i="14"/>
  <c r="AV190" i="14"/>
  <c r="AU162" i="14"/>
  <c r="AT162" i="14"/>
  <c r="AU188" i="14"/>
  <c r="AT188" i="14"/>
  <c r="AV91" i="14"/>
  <c r="AW91" i="14"/>
  <c r="AU177" i="14"/>
  <c r="AT177" i="14"/>
  <c r="AU175" i="14"/>
  <c r="AT175" i="14"/>
  <c r="AW63" i="14"/>
  <c r="AV63" i="14"/>
  <c r="AW136" i="14"/>
  <c r="AV136" i="14"/>
  <c r="AW79" i="14"/>
  <c r="AV79" i="14"/>
  <c r="AU57" i="14"/>
  <c r="AT57" i="14"/>
  <c r="AW173" i="14"/>
  <c r="AV173" i="14"/>
  <c r="AV66" i="14"/>
  <c r="AW66" i="14"/>
  <c r="AV71" i="14"/>
  <c r="AW71" i="14"/>
  <c r="AT171" i="14"/>
  <c r="AU171" i="14"/>
  <c r="AV137" i="14"/>
  <c r="AW137" i="14"/>
  <c r="AV199" i="14"/>
  <c r="AW199" i="14"/>
  <c r="AV95" i="14"/>
  <c r="AW95" i="14"/>
  <c r="AU81" i="14"/>
  <c r="AT81" i="14"/>
  <c r="AW172" i="14"/>
  <c r="AV172" i="14"/>
  <c r="AW39" i="14"/>
  <c r="AV39" i="14"/>
  <c r="AU45" i="14"/>
  <c r="AT45" i="14"/>
  <c r="AU145" i="14"/>
  <c r="AT145" i="14"/>
  <c r="AW198" i="14"/>
  <c r="AV198" i="14"/>
  <c r="AW151" i="14"/>
  <c r="AV151" i="14"/>
  <c r="AY184" i="14"/>
  <c r="AX184" i="14"/>
  <c r="AW51" i="14"/>
  <c r="AV51" i="14"/>
  <c r="AW69" i="14"/>
  <c r="AV69" i="14"/>
  <c r="AW22" i="14"/>
  <c r="AV22" i="14"/>
  <c r="AW197" i="14"/>
  <c r="AV197" i="14"/>
  <c r="AU138" i="14"/>
  <c r="AT138" i="14"/>
  <c r="AW10" i="14"/>
  <c r="AV10" i="14"/>
  <c r="AW20" i="14"/>
  <c r="AV20" i="14"/>
  <c r="AU181" i="14"/>
  <c r="AT181" i="14"/>
  <c r="AU164" i="14"/>
  <c r="AT164" i="14"/>
  <c r="AW99" i="14"/>
  <c r="AV99" i="14"/>
  <c r="AU97" i="14"/>
  <c r="AT97" i="14"/>
  <c r="AW159" i="14"/>
  <c r="AV159" i="14"/>
  <c r="AU29" i="14"/>
  <c r="AT29" i="14"/>
  <c r="AV182" i="14"/>
  <c r="AW182" i="14"/>
  <c r="AT72" i="14"/>
  <c r="AU72" i="14"/>
  <c r="AV191" i="14"/>
  <c r="AW191" i="14"/>
  <c r="AW80" i="14"/>
  <c r="AV80" i="14"/>
  <c r="AW11" i="14"/>
  <c r="AV11" i="14"/>
  <c r="AW68" i="14"/>
  <c r="AV68" i="14"/>
  <c r="AX68" i="14" l="1"/>
  <c r="AY68" i="14"/>
  <c r="AX80" i="14"/>
  <c r="AY80" i="14"/>
  <c r="AW29" i="14"/>
  <c r="AV29" i="14"/>
  <c r="AW164" i="14"/>
  <c r="AV164" i="14"/>
  <c r="AW138" i="14"/>
  <c r="AV138" i="14"/>
  <c r="AY51" i="14"/>
  <c r="AX51" i="14"/>
  <c r="AW81" i="14"/>
  <c r="AV81" i="14"/>
  <c r="AW72" i="14"/>
  <c r="AV72" i="14"/>
  <c r="AY199" i="14"/>
  <c r="AX199" i="14"/>
  <c r="AW171" i="14"/>
  <c r="AV171" i="14"/>
  <c r="AY66" i="14"/>
  <c r="AX66" i="14"/>
  <c r="AY91" i="14"/>
  <c r="AX91" i="14"/>
  <c r="AY129" i="14"/>
  <c r="AX129" i="14"/>
  <c r="AY169" i="14"/>
  <c r="AX169" i="14"/>
  <c r="AY90" i="14"/>
  <c r="AX90" i="14"/>
  <c r="AX146" i="14"/>
  <c r="AY146" i="14"/>
  <c r="AV26" i="14"/>
  <c r="AW26" i="14"/>
  <c r="AX28" i="14"/>
  <c r="AY28" i="14"/>
  <c r="AX187" i="14"/>
  <c r="AY187" i="14"/>
  <c r="AX113" i="14"/>
  <c r="AY113" i="14"/>
  <c r="AW49" i="14"/>
  <c r="AV49" i="14"/>
  <c r="AY87" i="14"/>
  <c r="AX87" i="14"/>
  <c r="AW118" i="14"/>
  <c r="AV118" i="14"/>
  <c r="AW147" i="14"/>
  <c r="AV147" i="14"/>
  <c r="AY47" i="14"/>
  <c r="AX47" i="14"/>
  <c r="AY120" i="14"/>
  <c r="AX120" i="14"/>
  <c r="AX141" i="14"/>
  <c r="AY141" i="14"/>
  <c r="AV143" i="14"/>
  <c r="AW143" i="14"/>
  <c r="AY166" i="14"/>
  <c r="AX166" i="14"/>
  <c r="AW33" i="14"/>
  <c r="AV33" i="14"/>
  <c r="AW153" i="14"/>
  <c r="AV153" i="14"/>
  <c r="AW192" i="14"/>
  <c r="AV192" i="14"/>
  <c r="AY43" i="14"/>
  <c r="AX43" i="14"/>
  <c r="AW114" i="14"/>
  <c r="AV114" i="14"/>
  <c r="BA23" i="14"/>
  <c r="AZ23" i="14"/>
  <c r="AY186" i="14"/>
  <c r="AX186" i="14"/>
  <c r="AY83" i="14"/>
  <c r="AX83" i="14"/>
  <c r="AY112" i="14"/>
  <c r="AX112" i="14"/>
  <c r="AW31" i="14"/>
  <c r="AV31" i="14"/>
  <c r="AW200" i="14"/>
  <c r="AV200" i="14"/>
  <c r="AY25" i="14"/>
  <c r="AX25" i="14"/>
  <c r="AY55" i="14"/>
  <c r="AX55" i="14"/>
  <c r="AW89" i="14"/>
  <c r="AV89" i="14"/>
  <c r="AV132" i="14"/>
  <c r="AW132" i="14"/>
  <c r="AY131" i="14"/>
  <c r="AX131" i="14"/>
  <c r="AZ133" i="14"/>
  <c r="BA133" i="14"/>
  <c r="AX38" i="14"/>
  <c r="AY38" i="14"/>
  <c r="AY93" i="14"/>
  <c r="AX93" i="14"/>
  <c r="AZ21" i="14"/>
  <c r="BA21" i="14"/>
  <c r="AX62" i="14"/>
  <c r="AY62" i="14"/>
  <c r="AX42" i="14"/>
  <c r="AY42" i="14"/>
  <c r="AX108" i="14"/>
  <c r="AY108" i="14"/>
  <c r="AX189" i="14"/>
  <c r="AY189" i="14"/>
  <c r="AX100" i="14"/>
  <c r="AY100" i="14"/>
  <c r="AV36" i="14"/>
  <c r="AW36" i="14"/>
  <c r="AX15" i="14"/>
  <c r="AY15" i="14"/>
  <c r="AV60" i="14"/>
  <c r="AW60" i="14"/>
  <c r="AZ78" i="14"/>
  <c r="BA78" i="14"/>
  <c r="AX11" i="14"/>
  <c r="AY11" i="14"/>
  <c r="AY159" i="14"/>
  <c r="AX159" i="14"/>
  <c r="AW181" i="14"/>
  <c r="AV181" i="14"/>
  <c r="AY10" i="14"/>
  <c r="AX10" i="14"/>
  <c r="AX197" i="14"/>
  <c r="AY197" i="14"/>
  <c r="AY69" i="14"/>
  <c r="AX69" i="14"/>
  <c r="BA184" i="14"/>
  <c r="AZ184" i="14"/>
  <c r="AY198" i="14"/>
  <c r="AX198" i="14"/>
  <c r="AW45" i="14"/>
  <c r="AV45" i="14"/>
  <c r="AY172" i="14"/>
  <c r="AX172" i="14"/>
  <c r="AY173" i="14"/>
  <c r="AX173" i="14"/>
  <c r="AY79" i="14"/>
  <c r="AX79" i="14"/>
  <c r="AY63" i="14"/>
  <c r="AX63" i="14"/>
  <c r="AW177" i="14"/>
  <c r="AV177" i="14"/>
  <c r="AW188" i="14"/>
  <c r="AV188" i="14"/>
  <c r="AY190" i="14"/>
  <c r="AX190" i="14"/>
  <c r="AY12" i="14"/>
  <c r="AX12" i="14"/>
  <c r="AW41" i="14"/>
  <c r="AV41" i="14"/>
  <c r="AY124" i="14"/>
  <c r="AX124" i="14"/>
  <c r="AY155" i="14"/>
  <c r="AX155" i="14"/>
  <c r="AY59" i="14"/>
  <c r="AX59" i="14"/>
  <c r="AY116" i="14"/>
  <c r="AX116" i="14"/>
  <c r="AV106" i="14"/>
  <c r="AW106" i="14"/>
  <c r="AV48" i="14"/>
  <c r="AW48" i="14"/>
  <c r="AX183" i="14"/>
  <c r="AY183" i="14"/>
  <c r="AX150" i="14"/>
  <c r="AY150" i="14"/>
  <c r="AX154" i="14"/>
  <c r="AY154" i="14"/>
  <c r="AX88" i="14"/>
  <c r="AY88" i="14"/>
  <c r="AV32" i="14"/>
  <c r="AW32" i="14"/>
  <c r="AV163" i="14"/>
  <c r="AW163" i="14"/>
  <c r="AX84" i="14"/>
  <c r="AY84" i="14"/>
  <c r="AV167" i="14"/>
  <c r="AW167" i="14"/>
  <c r="AV121" i="14"/>
  <c r="AW121" i="14"/>
  <c r="AX176" i="14"/>
  <c r="AY176" i="14"/>
  <c r="AX58" i="14"/>
  <c r="AY58" i="14"/>
  <c r="AV125" i="14"/>
  <c r="AW125" i="14"/>
  <c r="AX123" i="14"/>
  <c r="AY123" i="14"/>
  <c r="AT7" i="14"/>
  <c r="AU7" i="14"/>
  <c r="AS2" i="14"/>
  <c r="AY179" i="14"/>
  <c r="AX179" i="14"/>
  <c r="AY70" i="14"/>
  <c r="AX70" i="14"/>
  <c r="AY74" i="14"/>
  <c r="AX74" i="14"/>
  <c r="AY98" i="14"/>
  <c r="AX98" i="14"/>
  <c r="AW96" i="14"/>
  <c r="AV96" i="14"/>
  <c r="AV130" i="14"/>
  <c r="AW130" i="14"/>
  <c r="AY17" i="14"/>
  <c r="AX17" i="14"/>
  <c r="AY142" i="14"/>
  <c r="AX142" i="14"/>
  <c r="AY99" i="14"/>
  <c r="AX99" i="14"/>
  <c r="AY191" i="14"/>
  <c r="AX191" i="14"/>
  <c r="AY182" i="14"/>
  <c r="AX182" i="14"/>
  <c r="AY95" i="14"/>
  <c r="AX95" i="14"/>
  <c r="AY137" i="14"/>
  <c r="AX137" i="14"/>
  <c r="AY71" i="14"/>
  <c r="AX71" i="14"/>
  <c r="AY193" i="14"/>
  <c r="AX193" i="14"/>
  <c r="AW144" i="14"/>
  <c r="AV144" i="14"/>
  <c r="AY9" i="14"/>
  <c r="AX9" i="14"/>
  <c r="AY178" i="14"/>
  <c r="AX178" i="14"/>
  <c r="AX115" i="14"/>
  <c r="AY115" i="14"/>
  <c r="AV148" i="14"/>
  <c r="AW148" i="14"/>
  <c r="AX30" i="14"/>
  <c r="AY30" i="14"/>
  <c r="AY8" i="14"/>
  <c r="AX8" i="14"/>
  <c r="AY35" i="14"/>
  <c r="AX35" i="14"/>
  <c r="AY103" i="14"/>
  <c r="AX103" i="14"/>
  <c r="AY140" i="14"/>
  <c r="AX140" i="14"/>
  <c r="AW168" i="14"/>
  <c r="AV168" i="14"/>
  <c r="AW110" i="14"/>
  <c r="AV110" i="14"/>
  <c r="AW157" i="14"/>
  <c r="AV157" i="14"/>
  <c r="AW53" i="14"/>
  <c r="AV53" i="14"/>
  <c r="AW194" i="14"/>
  <c r="AV194" i="14"/>
  <c r="AY16" i="14"/>
  <c r="AX16" i="14"/>
  <c r="AY107" i="14"/>
  <c r="AX107" i="14"/>
  <c r="AY67" i="14"/>
  <c r="AX67" i="14"/>
  <c r="AY170" i="14"/>
  <c r="AX170" i="14"/>
  <c r="AW126" i="14"/>
  <c r="AV126" i="14"/>
  <c r="AW73" i="14"/>
  <c r="AV73" i="14"/>
  <c r="AW37" i="14"/>
  <c r="AV37" i="14"/>
  <c r="AW101" i="14"/>
  <c r="AV101" i="14"/>
  <c r="AY18" i="14"/>
  <c r="AX18" i="14"/>
  <c r="AW65" i="14"/>
  <c r="AV65" i="14"/>
  <c r="AY109" i="14"/>
  <c r="AX109" i="14"/>
  <c r="AW27" i="14"/>
  <c r="AV27" i="14"/>
  <c r="AW149" i="14"/>
  <c r="AV149" i="14"/>
  <c r="AW77" i="14"/>
  <c r="AV77" i="14"/>
  <c r="AW134" i="14"/>
  <c r="AV134" i="14"/>
  <c r="AW122" i="14"/>
  <c r="AV122" i="14"/>
  <c r="AV160" i="14"/>
  <c r="AW160" i="14"/>
  <c r="AV64" i="14"/>
  <c r="AW64" i="14"/>
  <c r="AZ13" i="14"/>
  <c r="BA13" i="14"/>
  <c r="AX139" i="14"/>
  <c r="AY139" i="14"/>
  <c r="AY196" i="14"/>
  <c r="AX196" i="14"/>
  <c r="AZ82" i="14"/>
  <c r="BA82" i="14"/>
  <c r="AX165" i="14"/>
  <c r="AY165" i="14"/>
  <c r="AX19" i="14"/>
  <c r="AY19" i="14"/>
  <c r="AX34" i="14"/>
  <c r="AY34" i="14"/>
  <c r="AX54" i="14"/>
  <c r="AY54" i="14"/>
  <c r="AV117" i="14"/>
  <c r="AW117" i="14"/>
  <c r="AX111" i="14"/>
  <c r="AY111" i="14"/>
  <c r="AX92" i="14"/>
  <c r="AY92" i="14"/>
  <c r="AV44" i="14"/>
  <c r="AW44" i="14"/>
  <c r="AW97" i="14"/>
  <c r="AV97" i="14"/>
  <c r="AY20" i="14"/>
  <c r="AX20" i="14"/>
  <c r="AY22" i="14"/>
  <c r="AX22" i="14"/>
  <c r="AY151" i="14"/>
  <c r="AX151" i="14"/>
  <c r="AW145" i="14"/>
  <c r="AV145" i="14"/>
  <c r="AY39" i="14"/>
  <c r="AX39" i="14"/>
  <c r="AW57" i="14"/>
  <c r="AV57" i="14"/>
  <c r="AY136" i="14"/>
  <c r="AX136" i="14"/>
  <c r="AW175" i="14"/>
  <c r="AV175" i="14"/>
  <c r="AW162" i="14"/>
  <c r="AV162" i="14"/>
  <c r="AY75" i="14"/>
  <c r="AX75" i="14"/>
  <c r="AW61" i="14"/>
  <c r="AV61" i="14"/>
  <c r="AY105" i="14"/>
  <c r="AX105" i="14"/>
  <c r="AW85" i="14"/>
  <c r="AV85" i="14"/>
  <c r="AY14" i="14"/>
  <c r="AX14" i="14"/>
  <c r="AX127" i="14"/>
  <c r="AY127" i="14"/>
  <c r="AV52" i="14"/>
  <c r="AW52" i="14"/>
  <c r="AV156" i="14"/>
  <c r="AW156" i="14"/>
  <c r="AV24" i="14"/>
  <c r="AW24" i="14"/>
  <c r="AX104" i="14"/>
  <c r="AY104" i="14"/>
  <c r="AX76" i="14"/>
  <c r="AY76" i="14"/>
  <c r="AV40" i="14"/>
  <c r="AW40" i="14"/>
  <c r="AX50" i="14"/>
  <c r="AY50" i="14"/>
  <c r="AX135" i="14"/>
  <c r="AY135" i="14"/>
  <c r="AV152" i="14"/>
  <c r="AW152" i="14"/>
  <c r="AV56" i="14"/>
  <c r="AW56" i="14"/>
  <c r="AV185" i="14"/>
  <c r="AW185" i="14"/>
  <c r="AV94" i="14"/>
  <c r="AW94" i="14"/>
  <c r="AX46" i="14"/>
  <c r="AY46" i="14"/>
  <c r="AX158" i="14"/>
  <c r="AY158" i="14"/>
  <c r="AX119" i="14"/>
  <c r="AY119" i="14"/>
  <c r="AY102" i="14"/>
  <c r="AX102" i="14"/>
  <c r="AY86" i="14"/>
  <c r="AX86" i="14"/>
  <c r="AY180" i="14"/>
  <c r="AX180" i="14"/>
  <c r="AY174" i="14"/>
  <c r="AX174" i="14"/>
  <c r="AY128" i="14"/>
  <c r="AX128" i="14"/>
  <c r="AX195" i="14"/>
  <c r="AY195" i="14"/>
  <c r="AW161" i="14"/>
  <c r="AV161" i="14"/>
  <c r="BA158" i="14" l="1"/>
  <c r="AZ158" i="14"/>
  <c r="AY94" i="14"/>
  <c r="AX94" i="14"/>
  <c r="AY56" i="14"/>
  <c r="AX56" i="14"/>
  <c r="BA135" i="14"/>
  <c r="AZ135" i="14"/>
  <c r="AY40" i="14"/>
  <c r="AX40" i="14"/>
  <c r="BA104" i="14"/>
  <c r="AZ104" i="14"/>
  <c r="AY156" i="14"/>
  <c r="AX156" i="14"/>
  <c r="BA127" i="14"/>
  <c r="AZ127" i="14"/>
  <c r="AY44" i="14"/>
  <c r="AX44" i="14"/>
  <c r="BA111" i="14"/>
  <c r="AZ111" i="14"/>
  <c r="BA54" i="14"/>
  <c r="AZ54" i="14"/>
  <c r="BA19" i="14"/>
  <c r="AZ19" i="14"/>
  <c r="BC82" i="14"/>
  <c r="BB82" i="14"/>
  <c r="BA139" i="14"/>
  <c r="AZ139" i="14"/>
  <c r="AY64" i="14"/>
  <c r="AX64" i="14"/>
  <c r="AX148" i="14"/>
  <c r="AY148" i="14"/>
  <c r="AX130" i="14"/>
  <c r="AY130" i="14"/>
  <c r="BA116" i="14"/>
  <c r="AZ116" i="14"/>
  <c r="BA155" i="14"/>
  <c r="AZ155" i="14"/>
  <c r="AY41" i="14"/>
  <c r="AX41" i="14"/>
  <c r="BA190" i="14"/>
  <c r="AZ190" i="14"/>
  <c r="AX177" i="14"/>
  <c r="AY177" i="14"/>
  <c r="BA79" i="14"/>
  <c r="AZ79" i="14"/>
  <c r="BA172" i="14"/>
  <c r="AZ172" i="14"/>
  <c r="BA198" i="14"/>
  <c r="AZ198" i="14"/>
  <c r="BA69" i="14"/>
  <c r="AZ69" i="14"/>
  <c r="BA10" i="14"/>
  <c r="AZ10" i="14"/>
  <c r="BA159" i="14"/>
  <c r="AZ159" i="14"/>
  <c r="BA93" i="14"/>
  <c r="AZ93" i="14"/>
  <c r="BA55" i="14"/>
  <c r="AZ55" i="14"/>
  <c r="AY200" i="14"/>
  <c r="AX200" i="14"/>
  <c r="BA112" i="14"/>
  <c r="AZ112" i="14"/>
  <c r="AZ186" i="14"/>
  <c r="BA186" i="14"/>
  <c r="AY114" i="14"/>
  <c r="AX114" i="14"/>
  <c r="AY192" i="14"/>
  <c r="AX192" i="14"/>
  <c r="AY33" i="14"/>
  <c r="AX33" i="14"/>
  <c r="BA120" i="14"/>
  <c r="AZ120" i="14"/>
  <c r="AY147" i="14"/>
  <c r="AX147" i="14"/>
  <c r="BA87" i="14"/>
  <c r="AZ87" i="14"/>
  <c r="AZ169" i="14"/>
  <c r="BA169" i="14"/>
  <c r="BA91" i="14"/>
  <c r="AZ91" i="14"/>
  <c r="AX171" i="14"/>
  <c r="AY171" i="14"/>
  <c r="AX72" i="14"/>
  <c r="AY72" i="14"/>
  <c r="BA51" i="14"/>
  <c r="AZ51" i="14"/>
  <c r="AY164" i="14"/>
  <c r="AX164" i="14"/>
  <c r="AZ174" i="14"/>
  <c r="BA174" i="14"/>
  <c r="AZ86" i="14"/>
  <c r="BA86" i="14"/>
  <c r="BA14" i="14"/>
  <c r="AZ14" i="14"/>
  <c r="BA105" i="14"/>
  <c r="AZ105" i="14"/>
  <c r="BA75" i="14"/>
  <c r="AZ75" i="14"/>
  <c r="AY175" i="14"/>
  <c r="AX175" i="14"/>
  <c r="AY57" i="14"/>
  <c r="AX57" i="14"/>
  <c r="AY145" i="14"/>
  <c r="AX145" i="14"/>
  <c r="BA22" i="14"/>
  <c r="AZ22" i="14"/>
  <c r="AY97" i="14"/>
  <c r="AX97" i="14"/>
  <c r="BA196" i="14"/>
  <c r="AZ196" i="14"/>
  <c r="AY134" i="14"/>
  <c r="AX134" i="14"/>
  <c r="AY149" i="14"/>
  <c r="AX149" i="14"/>
  <c r="BA109" i="14"/>
  <c r="AZ109" i="14"/>
  <c r="BA18" i="14"/>
  <c r="AZ18" i="14"/>
  <c r="AY37" i="14"/>
  <c r="AX37" i="14"/>
  <c r="AY126" i="14"/>
  <c r="AX126" i="14"/>
  <c r="AZ67" i="14"/>
  <c r="BA67" i="14"/>
  <c r="BA16" i="14"/>
  <c r="AZ16" i="14"/>
  <c r="AY53" i="14"/>
  <c r="AX53" i="14"/>
  <c r="AY110" i="14"/>
  <c r="AX110" i="14"/>
  <c r="BA140" i="14"/>
  <c r="AZ140" i="14"/>
  <c r="BA35" i="14"/>
  <c r="AZ35" i="14"/>
  <c r="AZ9" i="14"/>
  <c r="BA9" i="14"/>
  <c r="AZ193" i="14"/>
  <c r="BA193" i="14"/>
  <c r="AZ137" i="14"/>
  <c r="BA137" i="14"/>
  <c r="BA182" i="14"/>
  <c r="AZ182" i="14"/>
  <c r="BA99" i="14"/>
  <c r="AZ99" i="14"/>
  <c r="AZ17" i="14"/>
  <c r="BA17" i="14"/>
  <c r="AX96" i="14"/>
  <c r="AY96" i="14"/>
  <c r="AZ74" i="14"/>
  <c r="BA74" i="14"/>
  <c r="AZ179" i="14"/>
  <c r="BA179" i="14"/>
  <c r="AU2" i="14"/>
  <c r="AW7" i="14"/>
  <c r="AV7" i="14"/>
  <c r="AY125" i="14"/>
  <c r="AX125" i="14"/>
  <c r="AZ176" i="14"/>
  <c r="BA176" i="14"/>
  <c r="AY167" i="14"/>
  <c r="AX167" i="14"/>
  <c r="AY163" i="14"/>
  <c r="AX163" i="14"/>
  <c r="BA88" i="14"/>
  <c r="AZ88" i="14"/>
  <c r="BA150" i="14"/>
  <c r="AZ150" i="14"/>
  <c r="AY48" i="14"/>
  <c r="AX48" i="14"/>
  <c r="BC78" i="14"/>
  <c r="BB78" i="14"/>
  <c r="BA15" i="14"/>
  <c r="AZ15" i="14"/>
  <c r="BA100" i="14"/>
  <c r="AZ100" i="14"/>
  <c r="BA108" i="14"/>
  <c r="AZ108" i="14"/>
  <c r="BA62" i="14"/>
  <c r="AZ62" i="14"/>
  <c r="BC133" i="14"/>
  <c r="BB133" i="14"/>
  <c r="AX132" i="14"/>
  <c r="AY132" i="14"/>
  <c r="AY143" i="14"/>
  <c r="AX143" i="14"/>
  <c r="AZ113" i="14"/>
  <c r="BA113" i="14"/>
  <c r="AZ28" i="14"/>
  <c r="BA28" i="14"/>
  <c r="AZ146" i="14"/>
  <c r="BA146" i="14"/>
  <c r="BA80" i="14"/>
  <c r="AZ80" i="14"/>
  <c r="BA195" i="14"/>
  <c r="AZ195" i="14"/>
  <c r="BA119" i="14"/>
  <c r="AZ119" i="14"/>
  <c r="BA46" i="14"/>
  <c r="AZ46" i="14"/>
  <c r="AX185" i="14"/>
  <c r="AY185" i="14"/>
  <c r="AY152" i="14"/>
  <c r="AX152" i="14"/>
  <c r="BA50" i="14"/>
  <c r="AZ50" i="14"/>
  <c r="BA76" i="14"/>
  <c r="AZ76" i="14"/>
  <c r="AY24" i="14"/>
  <c r="AX24" i="14"/>
  <c r="AY52" i="14"/>
  <c r="AX52" i="14"/>
  <c r="BA92" i="14"/>
  <c r="AZ92" i="14"/>
  <c r="AY117" i="14"/>
  <c r="AX117" i="14"/>
  <c r="BA34" i="14"/>
  <c r="AZ34" i="14"/>
  <c r="BA165" i="14"/>
  <c r="AZ165" i="14"/>
  <c r="BC13" i="14"/>
  <c r="BB13" i="14"/>
  <c r="AY160" i="14"/>
  <c r="AX160" i="14"/>
  <c r="AZ30" i="14"/>
  <c r="BA30" i="14"/>
  <c r="AZ115" i="14"/>
  <c r="BA115" i="14"/>
  <c r="BA59" i="14"/>
  <c r="AZ59" i="14"/>
  <c r="BA124" i="14"/>
  <c r="AZ124" i="14"/>
  <c r="BA12" i="14"/>
  <c r="AZ12" i="14"/>
  <c r="AY188" i="14"/>
  <c r="AX188" i="14"/>
  <c r="BA63" i="14"/>
  <c r="AZ63" i="14"/>
  <c r="BA173" i="14"/>
  <c r="AZ173" i="14"/>
  <c r="AY45" i="14"/>
  <c r="AX45" i="14"/>
  <c r="BB184" i="14"/>
  <c r="BC184" i="14"/>
  <c r="AY181" i="14"/>
  <c r="AX181" i="14"/>
  <c r="BA131" i="14"/>
  <c r="AZ131" i="14"/>
  <c r="AY89" i="14"/>
  <c r="AX89" i="14"/>
  <c r="BA25" i="14"/>
  <c r="AZ25" i="14"/>
  <c r="AY31" i="14"/>
  <c r="AX31" i="14"/>
  <c r="BA83" i="14"/>
  <c r="AZ83" i="14"/>
  <c r="BC23" i="14"/>
  <c r="BB23" i="14"/>
  <c r="BA43" i="14"/>
  <c r="AZ43" i="14"/>
  <c r="AY153" i="14"/>
  <c r="AX153" i="14"/>
  <c r="BA166" i="14"/>
  <c r="AZ166" i="14"/>
  <c r="BA47" i="14"/>
  <c r="AZ47" i="14"/>
  <c r="AY118" i="14"/>
  <c r="AX118" i="14"/>
  <c r="AY49" i="14"/>
  <c r="AX49" i="14"/>
  <c r="AZ90" i="14"/>
  <c r="BA90" i="14"/>
  <c r="BA129" i="14"/>
  <c r="AZ129" i="14"/>
  <c r="AZ66" i="14"/>
  <c r="BA66" i="14"/>
  <c r="AZ199" i="14"/>
  <c r="BA199" i="14"/>
  <c r="AY81" i="14"/>
  <c r="AX81" i="14"/>
  <c r="AY138" i="14"/>
  <c r="AX138" i="14"/>
  <c r="AY29" i="14"/>
  <c r="AX29" i="14"/>
  <c r="AX161" i="14"/>
  <c r="AY161" i="14"/>
  <c r="AZ128" i="14"/>
  <c r="BA128" i="14"/>
  <c r="AZ180" i="14"/>
  <c r="BA180" i="14"/>
  <c r="AZ102" i="14"/>
  <c r="BA102" i="14"/>
  <c r="AY85" i="14"/>
  <c r="AX85" i="14"/>
  <c r="AY61" i="14"/>
  <c r="AX61" i="14"/>
  <c r="AY162" i="14"/>
  <c r="AX162" i="14"/>
  <c r="BA136" i="14"/>
  <c r="AZ136" i="14"/>
  <c r="BA39" i="14"/>
  <c r="AZ39" i="14"/>
  <c r="BA151" i="14"/>
  <c r="AZ151" i="14"/>
  <c r="BA20" i="14"/>
  <c r="AZ20" i="14"/>
  <c r="AY122" i="14"/>
  <c r="AX122" i="14"/>
  <c r="AY77" i="14"/>
  <c r="AX77" i="14"/>
  <c r="AY27" i="14"/>
  <c r="AX27" i="14"/>
  <c r="AY65" i="14"/>
  <c r="AX65" i="14"/>
  <c r="AY101" i="14"/>
  <c r="AX101" i="14"/>
  <c r="AY73" i="14"/>
  <c r="AX73" i="14"/>
  <c r="AZ170" i="14"/>
  <c r="BA170" i="14"/>
  <c r="BA107" i="14"/>
  <c r="AZ107" i="14"/>
  <c r="AY194" i="14"/>
  <c r="AX194" i="14"/>
  <c r="AY157" i="14"/>
  <c r="AX157" i="14"/>
  <c r="AY168" i="14"/>
  <c r="AX168" i="14"/>
  <c r="BA103" i="14"/>
  <c r="AZ103" i="14"/>
  <c r="BA8" i="14"/>
  <c r="AZ8" i="14"/>
  <c r="AZ178" i="14"/>
  <c r="BA178" i="14"/>
  <c r="AX144" i="14"/>
  <c r="AY144" i="14"/>
  <c r="AZ71" i="14"/>
  <c r="BA71" i="14"/>
  <c r="AZ95" i="14"/>
  <c r="BA95" i="14"/>
  <c r="AZ191" i="14"/>
  <c r="BA191" i="14"/>
  <c r="AZ142" i="14"/>
  <c r="BA142" i="14"/>
  <c r="AZ98" i="14"/>
  <c r="BA98" i="14"/>
  <c r="AZ70" i="14"/>
  <c r="BA70" i="14"/>
  <c r="BA123" i="14"/>
  <c r="AZ123" i="14"/>
  <c r="BA58" i="14"/>
  <c r="AZ58" i="14"/>
  <c r="AY121" i="14"/>
  <c r="AX121" i="14"/>
  <c r="BA84" i="14"/>
  <c r="AZ84" i="14"/>
  <c r="AY32" i="14"/>
  <c r="AX32" i="14"/>
  <c r="BA154" i="14"/>
  <c r="AZ154" i="14"/>
  <c r="BA183" i="14"/>
  <c r="AZ183" i="14"/>
  <c r="AY106" i="14"/>
  <c r="AX106" i="14"/>
  <c r="BA197" i="14"/>
  <c r="AZ197" i="14"/>
  <c r="BA11" i="14"/>
  <c r="AZ11" i="14"/>
  <c r="AY60" i="14"/>
  <c r="AX60" i="14"/>
  <c r="AY36" i="14"/>
  <c r="AX36" i="14"/>
  <c r="BA189" i="14"/>
  <c r="AZ189" i="14"/>
  <c r="BA42" i="14"/>
  <c r="AZ42" i="14"/>
  <c r="BC21" i="14"/>
  <c r="BB21" i="14"/>
  <c r="BA38" i="14"/>
  <c r="AZ38" i="14"/>
  <c r="BA141" i="14"/>
  <c r="AZ141" i="14"/>
  <c r="AZ187" i="14"/>
  <c r="BA187" i="14"/>
  <c r="AX26" i="14"/>
  <c r="AY26" i="14"/>
  <c r="BA68" i="14"/>
  <c r="AZ68" i="14"/>
  <c r="BC187" i="14" l="1"/>
  <c r="BB187" i="14"/>
  <c r="BC70" i="14"/>
  <c r="BB70" i="14"/>
  <c r="BC142" i="14"/>
  <c r="BB142" i="14"/>
  <c r="BC95" i="14"/>
  <c r="BB95" i="14"/>
  <c r="BA144" i="14"/>
  <c r="AZ144" i="14"/>
  <c r="BC170" i="14"/>
  <c r="BB170" i="14"/>
  <c r="BC102" i="14"/>
  <c r="BB102" i="14"/>
  <c r="BC128" i="14"/>
  <c r="BB128" i="14"/>
  <c r="BC66" i="14"/>
  <c r="BB66" i="14"/>
  <c r="BC90" i="14"/>
  <c r="BB90" i="14"/>
  <c r="BE184" i="14"/>
  <c r="BD184" i="14"/>
  <c r="BB115" i="14"/>
  <c r="BC115" i="14"/>
  <c r="BB146" i="14"/>
  <c r="BC146" i="14"/>
  <c r="BB113" i="14"/>
  <c r="BC113" i="14"/>
  <c r="AZ132" i="14"/>
  <c r="BA132" i="14"/>
  <c r="BB176" i="14"/>
  <c r="BC176" i="14"/>
  <c r="BC182" i="14"/>
  <c r="BB182" i="14"/>
  <c r="BC35" i="14"/>
  <c r="BB35" i="14"/>
  <c r="AZ110" i="14"/>
  <c r="BA110" i="14"/>
  <c r="BC16" i="14"/>
  <c r="BB16" i="14"/>
  <c r="BA126" i="14"/>
  <c r="AZ126" i="14"/>
  <c r="BC18" i="14"/>
  <c r="BB18" i="14"/>
  <c r="BA149" i="14"/>
  <c r="AZ149" i="14"/>
  <c r="BC196" i="14"/>
  <c r="BB196" i="14"/>
  <c r="BC22" i="14"/>
  <c r="BB22" i="14"/>
  <c r="BA57" i="14"/>
  <c r="AZ57" i="14"/>
  <c r="BC75" i="14"/>
  <c r="BB75" i="14"/>
  <c r="BC14" i="14"/>
  <c r="BB14" i="14"/>
  <c r="BC51" i="14"/>
  <c r="BB51" i="14"/>
  <c r="BA147" i="14"/>
  <c r="AZ147" i="14"/>
  <c r="BA33" i="14"/>
  <c r="AZ33" i="14"/>
  <c r="BA114" i="14"/>
  <c r="AZ114" i="14"/>
  <c r="BC112" i="14"/>
  <c r="BB112" i="14"/>
  <c r="BC55" i="14"/>
  <c r="BB55" i="14"/>
  <c r="BC159" i="14"/>
  <c r="BB159" i="14"/>
  <c r="BC69" i="14"/>
  <c r="BB69" i="14"/>
  <c r="BC172" i="14"/>
  <c r="BB172" i="14"/>
  <c r="BA41" i="14"/>
  <c r="AZ41" i="14"/>
  <c r="BC116" i="14"/>
  <c r="BB116" i="14"/>
  <c r="BB139" i="14"/>
  <c r="BC139" i="14"/>
  <c r="BB19" i="14"/>
  <c r="BC19" i="14"/>
  <c r="BB111" i="14"/>
  <c r="BC111" i="14"/>
  <c r="BC127" i="14"/>
  <c r="BB127" i="14"/>
  <c r="BB104" i="14"/>
  <c r="BC104" i="14"/>
  <c r="BB135" i="14"/>
  <c r="BC135" i="14"/>
  <c r="AZ94" i="14"/>
  <c r="BA94" i="14"/>
  <c r="BC141" i="14"/>
  <c r="BB141" i="14"/>
  <c r="BD21" i="14"/>
  <c r="BE21" i="14"/>
  <c r="BB189" i="14"/>
  <c r="BC189" i="14"/>
  <c r="AZ60" i="14"/>
  <c r="BA60" i="14"/>
  <c r="BC197" i="14"/>
  <c r="BB197" i="14"/>
  <c r="BB183" i="14"/>
  <c r="BC183" i="14"/>
  <c r="AZ32" i="14"/>
  <c r="BA32" i="14"/>
  <c r="AZ121" i="14"/>
  <c r="BA121" i="14"/>
  <c r="BB123" i="14"/>
  <c r="BC123" i="14"/>
  <c r="BC103" i="14"/>
  <c r="BB103" i="14"/>
  <c r="BA157" i="14"/>
  <c r="AZ157" i="14"/>
  <c r="BC107" i="14"/>
  <c r="BB107" i="14"/>
  <c r="BA73" i="14"/>
  <c r="AZ73" i="14"/>
  <c r="BA65" i="14"/>
  <c r="AZ65" i="14"/>
  <c r="BA77" i="14"/>
  <c r="AZ77" i="14"/>
  <c r="BC20" i="14"/>
  <c r="BB20" i="14"/>
  <c r="BC39" i="14"/>
  <c r="BB39" i="14"/>
  <c r="BA162" i="14"/>
  <c r="AZ162" i="14"/>
  <c r="BA85" i="14"/>
  <c r="AZ85" i="14"/>
  <c r="BA138" i="14"/>
  <c r="AZ138" i="14"/>
  <c r="BC129" i="14"/>
  <c r="BB129" i="14"/>
  <c r="BA49" i="14"/>
  <c r="AZ49" i="14"/>
  <c r="BC47" i="14"/>
  <c r="BB47" i="14"/>
  <c r="BA153" i="14"/>
  <c r="AZ153" i="14"/>
  <c r="BE23" i="14"/>
  <c r="BD23" i="14"/>
  <c r="BA31" i="14"/>
  <c r="AZ31" i="14"/>
  <c r="BA89" i="14"/>
  <c r="AZ89" i="14"/>
  <c r="BA181" i="14"/>
  <c r="AZ181" i="14"/>
  <c r="BA45" i="14"/>
  <c r="AZ45" i="14"/>
  <c r="BC63" i="14"/>
  <c r="BB63" i="14"/>
  <c r="BC12" i="14"/>
  <c r="BB12" i="14"/>
  <c r="BC59" i="14"/>
  <c r="BB59" i="14"/>
  <c r="BD13" i="14"/>
  <c r="BE13" i="14"/>
  <c r="BB34" i="14"/>
  <c r="BC34" i="14"/>
  <c r="BB92" i="14"/>
  <c r="BC92" i="14"/>
  <c r="AZ24" i="14"/>
  <c r="BA24" i="14"/>
  <c r="BB50" i="14"/>
  <c r="BC50" i="14"/>
  <c r="BB119" i="14"/>
  <c r="BC119" i="14"/>
  <c r="BB80" i="14"/>
  <c r="BC80" i="14"/>
  <c r="BA143" i="14"/>
  <c r="AZ143" i="14"/>
  <c r="BD133" i="14"/>
  <c r="BE133" i="14"/>
  <c r="BB108" i="14"/>
  <c r="BC108" i="14"/>
  <c r="BB15" i="14"/>
  <c r="BC15" i="14"/>
  <c r="AZ48" i="14"/>
  <c r="BA48" i="14"/>
  <c r="BB88" i="14"/>
  <c r="BC88" i="14"/>
  <c r="AZ167" i="14"/>
  <c r="BA167" i="14"/>
  <c r="AZ125" i="14"/>
  <c r="BA125" i="14"/>
  <c r="BC74" i="14"/>
  <c r="BB74" i="14"/>
  <c r="BC17" i="14"/>
  <c r="BB17" i="14"/>
  <c r="BC193" i="14"/>
  <c r="BB193" i="14"/>
  <c r="BC174" i="14"/>
  <c r="BB174" i="14"/>
  <c r="BA171" i="14"/>
  <c r="AZ171" i="14"/>
  <c r="BC169" i="14"/>
  <c r="BB169" i="14"/>
  <c r="BA177" i="14"/>
  <c r="AZ177" i="14"/>
  <c r="AZ148" i="14"/>
  <c r="BA148" i="14"/>
  <c r="AZ26" i="14"/>
  <c r="BA26" i="14"/>
  <c r="BC98" i="14"/>
  <c r="BB98" i="14"/>
  <c r="BC191" i="14"/>
  <c r="BB191" i="14"/>
  <c r="BC71" i="14"/>
  <c r="BB71" i="14"/>
  <c r="BC178" i="14"/>
  <c r="BB178" i="14"/>
  <c r="BC180" i="14"/>
  <c r="BB180" i="14"/>
  <c r="BA161" i="14"/>
  <c r="AZ161" i="14"/>
  <c r="BC199" i="14"/>
  <c r="BB199" i="14"/>
  <c r="BB30" i="14"/>
  <c r="BC30" i="14"/>
  <c r="AZ185" i="14"/>
  <c r="BA185" i="14"/>
  <c r="BB28" i="14"/>
  <c r="BC28" i="14"/>
  <c r="BC99" i="14"/>
  <c r="BB99" i="14"/>
  <c r="BC140" i="14"/>
  <c r="BB140" i="14"/>
  <c r="BA53" i="14"/>
  <c r="AZ53" i="14"/>
  <c r="BA37" i="14"/>
  <c r="AZ37" i="14"/>
  <c r="BC109" i="14"/>
  <c r="BB109" i="14"/>
  <c r="BA134" i="14"/>
  <c r="AZ134" i="14"/>
  <c r="BA97" i="14"/>
  <c r="AZ97" i="14"/>
  <c r="BA145" i="14"/>
  <c r="AZ145" i="14"/>
  <c r="BA175" i="14"/>
  <c r="AZ175" i="14"/>
  <c r="BC105" i="14"/>
  <c r="BB105" i="14"/>
  <c r="BA164" i="14"/>
  <c r="AZ164" i="14"/>
  <c r="BC91" i="14"/>
  <c r="BB91" i="14"/>
  <c r="BC87" i="14"/>
  <c r="BB87" i="14"/>
  <c r="BC120" i="14"/>
  <c r="BB120" i="14"/>
  <c r="BA192" i="14"/>
  <c r="AZ192" i="14"/>
  <c r="BA200" i="14"/>
  <c r="AZ200" i="14"/>
  <c r="BB93" i="14"/>
  <c r="BC93" i="14"/>
  <c r="BC10" i="14"/>
  <c r="BB10" i="14"/>
  <c r="BC198" i="14"/>
  <c r="BB198" i="14"/>
  <c r="BC79" i="14"/>
  <c r="BB79" i="14"/>
  <c r="BC190" i="14"/>
  <c r="BB190" i="14"/>
  <c r="BC155" i="14"/>
  <c r="BB155" i="14"/>
  <c r="AZ64" i="14"/>
  <c r="BA64" i="14"/>
  <c r="BD82" i="14"/>
  <c r="BE82" i="14"/>
  <c r="BB54" i="14"/>
  <c r="BC54" i="14"/>
  <c r="AZ44" i="14"/>
  <c r="BA44" i="14"/>
  <c r="AZ156" i="14"/>
  <c r="BA156" i="14"/>
  <c r="AZ40" i="14"/>
  <c r="BA40" i="14"/>
  <c r="AZ56" i="14"/>
  <c r="BA56" i="14"/>
  <c r="BB158" i="14"/>
  <c r="BC158" i="14"/>
  <c r="BB68" i="14"/>
  <c r="BC68" i="14"/>
  <c r="BB38" i="14"/>
  <c r="BC38" i="14"/>
  <c r="BB42" i="14"/>
  <c r="BC42" i="14"/>
  <c r="AZ36" i="14"/>
  <c r="BA36" i="14"/>
  <c r="BB11" i="14"/>
  <c r="BC11" i="14"/>
  <c r="AZ106" i="14"/>
  <c r="BA106" i="14"/>
  <c r="BB154" i="14"/>
  <c r="BC154" i="14"/>
  <c r="BB84" i="14"/>
  <c r="BC84" i="14"/>
  <c r="BB58" i="14"/>
  <c r="BC58" i="14"/>
  <c r="BC8" i="14"/>
  <c r="BB8" i="14"/>
  <c r="BA168" i="14"/>
  <c r="AZ168" i="14"/>
  <c r="BA194" i="14"/>
  <c r="AZ194" i="14"/>
  <c r="BA101" i="14"/>
  <c r="AZ101" i="14"/>
  <c r="BA27" i="14"/>
  <c r="AZ27" i="14"/>
  <c r="BA122" i="14"/>
  <c r="AZ122" i="14"/>
  <c r="BC151" i="14"/>
  <c r="BB151" i="14"/>
  <c r="BC136" i="14"/>
  <c r="BB136" i="14"/>
  <c r="BA61" i="14"/>
  <c r="AZ61" i="14"/>
  <c r="BA29" i="14"/>
  <c r="AZ29" i="14"/>
  <c r="BA81" i="14"/>
  <c r="AZ81" i="14"/>
  <c r="BA118" i="14"/>
  <c r="AZ118" i="14"/>
  <c r="BC166" i="14"/>
  <c r="BB166" i="14"/>
  <c r="BC43" i="14"/>
  <c r="BB43" i="14"/>
  <c r="BC83" i="14"/>
  <c r="BB83" i="14"/>
  <c r="BC25" i="14"/>
  <c r="BB25" i="14"/>
  <c r="BB131" i="14"/>
  <c r="BC131" i="14"/>
  <c r="BC173" i="14"/>
  <c r="BB173" i="14"/>
  <c r="BA188" i="14"/>
  <c r="AZ188" i="14"/>
  <c r="BC124" i="14"/>
  <c r="BB124" i="14"/>
  <c r="AZ160" i="14"/>
  <c r="BA160" i="14"/>
  <c r="BB165" i="14"/>
  <c r="BC165" i="14"/>
  <c r="AZ117" i="14"/>
  <c r="BA117" i="14"/>
  <c r="AZ52" i="14"/>
  <c r="BA52" i="14"/>
  <c r="BB76" i="14"/>
  <c r="BC76" i="14"/>
  <c r="AZ152" i="14"/>
  <c r="BA152" i="14"/>
  <c r="BB46" i="14"/>
  <c r="BC46" i="14"/>
  <c r="BB195" i="14"/>
  <c r="BC195" i="14"/>
  <c r="BB62" i="14"/>
  <c r="BC62" i="14"/>
  <c r="BB100" i="14"/>
  <c r="BC100" i="14"/>
  <c r="BD78" i="14"/>
  <c r="BE78" i="14"/>
  <c r="BB150" i="14"/>
  <c r="BC150" i="14"/>
  <c r="AZ163" i="14"/>
  <c r="BA163" i="14"/>
  <c r="AX7" i="14"/>
  <c r="AW2" i="14"/>
  <c r="AY7" i="14"/>
  <c r="BC179" i="14"/>
  <c r="BB179" i="14"/>
  <c r="BA96" i="14"/>
  <c r="AZ96" i="14"/>
  <c r="BC137" i="14"/>
  <c r="BB137" i="14"/>
  <c r="BC9" i="14"/>
  <c r="BB9" i="14"/>
  <c r="BC67" i="14"/>
  <c r="BB67" i="14"/>
  <c r="BC86" i="14"/>
  <c r="BB86" i="14"/>
  <c r="BA72" i="14"/>
  <c r="AZ72" i="14"/>
  <c r="BC186" i="14"/>
  <c r="BB186" i="14"/>
  <c r="BA130" i="14"/>
  <c r="AZ130" i="14"/>
  <c r="BB130" i="14" l="1"/>
  <c r="BC130" i="14"/>
  <c r="BE67" i="14"/>
  <c r="BD67" i="14"/>
  <c r="BD137" i="14"/>
  <c r="BE137" i="14"/>
  <c r="AY2" i="14"/>
  <c r="BA7" i="14"/>
  <c r="AZ7" i="14"/>
  <c r="BE150" i="14"/>
  <c r="BD150" i="14"/>
  <c r="BE195" i="14"/>
  <c r="BD195" i="14"/>
  <c r="BC152" i="14"/>
  <c r="BB152" i="14"/>
  <c r="BC52" i="14"/>
  <c r="BB52" i="14"/>
  <c r="BE165" i="14"/>
  <c r="BD165" i="14"/>
  <c r="BE154" i="14"/>
  <c r="BD154" i="14"/>
  <c r="BE54" i="14"/>
  <c r="BD54" i="14"/>
  <c r="BC188" i="14"/>
  <c r="BB188" i="14"/>
  <c r="BE83" i="14"/>
  <c r="BD83" i="14"/>
  <c r="BE166" i="14"/>
  <c r="BD166" i="14"/>
  <c r="BC81" i="14"/>
  <c r="BB81" i="14"/>
  <c r="BC61" i="14"/>
  <c r="BB61" i="14"/>
  <c r="BE151" i="14"/>
  <c r="BD151" i="14"/>
  <c r="BC27" i="14"/>
  <c r="BB27" i="14"/>
  <c r="BC194" i="14"/>
  <c r="BB194" i="14"/>
  <c r="BE8" i="14"/>
  <c r="BD8" i="14"/>
  <c r="BE155" i="14"/>
  <c r="BD155" i="14"/>
  <c r="BE79" i="14"/>
  <c r="BD79" i="14"/>
  <c r="BE10" i="14"/>
  <c r="BD10" i="14"/>
  <c r="BC200" i="14"/>
  <c r="BB200" i="14"/>
  <c r="BE120" i="14"/>
  <c r="BD120" i="14"/>
  <c r="BE91" i="14"/>
  <c r="BD91" i="14"/>
  <c r="BE105" i="14"/>
  <c r="BD105" i="14"/>
  <c r="BC145" i="14"/>
  <c r="BB145" i="14"/>
  <c r="BC134" i="14"/>
  <c r="BB134" i="14"/>
  <c r="BC37" i="14"/>
  <c r="BB37" i="14"/>
  <c r="BE140" i="14"/>
  <c r="BD140" i="14"/>
  <c r="BB161" i="14"/>
  <c r="BC161" i="14"/>
  <c r="BD178" i="14"/>
  <c r="BE178" i="14"/>
  <c r="BD191" i="14"/>
  <c r="BE191" i="14"/>
  <c r="BC177" i="14"/>
  <c r="BB177" i="14"/>
  <c r="BB171" i="14"/>
  <c r="BC171" i="14"/>
  <c r="BD193" i="14"/>
  <c r="BE193" i="14"/>
  <c r="BD74" i="14"/>
  <c r="BE74" i="14"/>
  <c r="BC143" i="14"/>
  <c r="BB143" i="14"/>
  <c r="BE59" i="14"/>
  <c r="BD59" i="14"/>
  <c r="BE63" i="14"/>
  <c r="BD63" i="14"/>
  <c r="BC181" i="14"/>
  <c r="BB181" i="14"/>
  <c r="BC31" i="14"/>
  <c r="BB31" i="14"/>
  <c r="BC153" i="14"/>
  <c r="BB153" i="14"/>
  <c r="BC49" i="14"/>
  <c r="BB49" i="14"/>
  <c r="BC138" i="14"/>
  <c r="BB138" i="14"/>
  <c r="BC162" i="14"/>
  <c r="BB162" i="14"/>
  <c r="BE20" i="14"/>
  <c r="BD20" i="14"/>
  <c r="BC65" i="14"/>
  <c r="BB65" i="14"/>
  <c r="BE107" i="14"/>
  <c r="BD107" i="14"/>
  <c r="BE103" i="14"/>
  <c r="BD103" i="14"/>
  <c r="BC41" i="14"/>
  <c r="BB41" i="14"/>
  <c r="BE69" i="14"/>
  <c r="BD69" i="14"/>
  <c r="BE55" i="14"/>
  <c r="BD55" i="14"/>
  <c r="BC114" i="14"/>
  <c r="BB114" i="14"/>
  <c r="BC147" i="14"/>
  <c r="BB147" i="14"/>
  <c r="BE14" i="14"/>
  <c r="BD14" i="14"/>
  <c r="BC57" i="14"/>
  <c r="BB57" i="14"/>
  <c r="BE196" i="14"/>
  <c r="BD196" i="14"/>
  <c r="BE18" i="14"/>
  <c r="BD18" i="14"/>
  <c r="BE16" i="14"/>
  <c r="BD16" i="14"/>
  <c r="BE35" i="14"/>
  <c r="BD35" i="14"/>
  <c r="BD90" i="14"/>
  <c r="BE90" i="14"/>
  <c r="BD128" i="14"/>
  <c r="BE128" i="14"/>
  <c r="BE170" i="14"/>
  <c r="BD170" i="14"/>
  <c r="BD95" i="14"/>
  <c r="BE95" i="14"/>
  <c r="BD70" i="14"/>
  <c r="BE70" i="14"/>
  <c r="BD86" i="14"/>
  <c r="BE86" i="14"/>
  <c r="BD9" i="14"/>
  <c r="BE9" i="14"/>
  <c r="BB96" i="14"/>
  <c r="BC96" i="14"/>
  <c r="BG78" i="14"/>
  <c r="BF78" i="14"/>
  <c r="BC106" i="14"/>
  <c r="BB106" i="14"/>
  <c r="BE38" i="14"/>
  <c r="BD38" i="14"/>
  <c r="BC40" i="14"/>
  <c r="BB40" i="14"/>
  <c r="BC44" i="14"/>
  <c r="BB44" i="14"/>
  <c r="BD28" i="14"/>
  <c r="BE28" i="14"/>
  <c r="BD30" i="14"/>
  <c r="BE30" i="14"/>
  <c r="BB26" i="14"/>
  <c r="BC26" i="14"/>
  <c r="BC167" i="14"/>
  <c r="BB167" i="14"/>
  <c r="BC48" i="14"/>
  <c r="BB48" i="14"/>
  <c r="BE108" i="14"/>
  <c r="BD108" i="14"/>
  <c r="BE119" i="14"/>
  <c r="BD119" i="14"/>
  <c r="BB24" i="14"/>
  <c r="BC24" i="14"/>
  <c r="BE34" i="14"/>
  <c r="BD34" i="14"/>
  <c r="BC121" i="14"/>
  <c r="BB121" i="14"/>
  <c r="BD183" i="14"/>
  <c r="BE183" i="14"/>
  <c r="BC60" i="14"/>
  <c r="BB60" i="14"/>
  <c r="BG21" i="14"/>
  <c r="BF21" i="14"/>
  <c r="BC94" i="14"/>
  <c r="BB94" i="14"/>
  <c r="BE104" i="14"/>
  <c r="BD104" i="14"/>
  <c r="BE111" i="14"/>
  <c r="BD111" i="14"/>
  <c r="BE139" i="14"/>
  <c r="BD139" i="14"/>
  <c r="BE176" i="14"/>
  <c r="BD176" i="14"/>
  <c r="BD113" i="14"/>
  <c r="BE113" i="14"/>
  <c r="BD115" i="14"/>
  <c r="BE115" i="14"/>
  <c r="BE186" i="14"/>
  <c r="BD186" i="14"/>
  <c r="BC163" i="14"/>
  <c r="BB163" i="14"/>
  <c r="BE62" i="14"/>
  <c r="BD62" i="14"/>
  <c r="BE46" i="14"/>
  <c r="BD46" i="14"/>
  <c r="BE76" i="14"/>
  <c r="BD76" i="14"/>
  <c r="BC117" i="14"/>
  <c r="BB117" i="14"/>
  <c r="BC160" i="14"/>
  <c r="BB160" i="14"/>
  <c r="BE131" i="14"/>
  <c r="BD131" i="14"/>
  <c r="BE84" i="14"/>
  <c r="BD84" i="14"/>
  <c r="BC36" i="14"/>
  <c r="BB36" i="14"/>
  <c r="BE158" i="14"/>
  <c r="BD158" i="14"/>
  <c r="BG82" i="14"/>
  <c r="BF82" i="14"/>
  <c r="BE124" i="14"/>
  <c r="BD124" i="14"/>
  <c r="BE173" i="14"/>
  <c r="BD173" i="14"/>
  <c r="BD25" i="14"/>
  <c r="BE25" i="14"/>
  <c r="BE43" i="14"/>
  <c r="BD43" i="14"/>
  <c r="BC118" i="14"/>
  <c r="BB118" i="14"/>
  <c r="BC29" i="14"/>
  <c r="BB29" i="14"/>
  <c r="BE136" i="14"/>
  <c r="BD136" i="14"/>
  <c r="BC122" i="14"/>
  <c r="BB122" i="14"/>
  <c r="BC101" i="14"/>
  <c r="BB101" i="14"/>
  <c r="BC168" i="14"/>
  <c r="BB168" i="14"/>
  <c r="BE190" i="14"/>
  <c r="BD190" i="14"/>
  <c r="BE198" i="14"/>
  <c r="BD198" i="14"/>
  <c r="BC192" i="14"/>
  <c r="BB192" i="14"/>
  <c r="BE87" i="14"/>
  <c r="BD87" i="14"/>
  <c r="BC164" i="14"/>
  <c r="BB164" i="14"/>
  <c r="BC175" i="14"/>
  <c r="BB175" i="14"/>
  <c r="BC97" i="14"/>
  <c r="BB97" i="14"/>
  <c r="BE109" i="14"/>
  <c r="BD109" i="14"/>
  <c r="BC53" i="14"/>
  <c r="BB53" i="14"/>
  <c r="BE99" i="14"/>
  <c r="BD99" i="14"/>
  <c r="BD199" i="14"/>
  <c r="BE199" i="14"/>
  <c r="BD180" i="14"/>
  <c r="BE180" i="14"/>
  <c r="BD71" i="14"/>
  <c r="BE71" i="14"/>
  <c r="BD98" i="14"/>
  <c r="BE98" i="14"/>
  <c r="BD169" i="14"/>
  <c r="BE169" i="14"/>
  <c r="BD174" i="14"/>
  <c r="BE174" i="14"/>
  <c r="BD17" i="14"/>
  <c r="BE17" i="14"/>
  <c r="BE12" i="14"/>
  <c r="BD12" i="14"/>
  <c r="BC45" i="14"/>
  <c r="BB45" i="14"/>
  <c r="BC89" i="14"/>
  <c r="BB89" i="14"/>
  <c r="BF23" i="14"/>
  <c r="BG23" i="14"/>
  <c r="BE47" i="14"/>
  <c r="BD47" i="14"/>
  <c r="BD129" i="14"/>
  <c r="BE129" i="14"/>
  <c r="BC85" i="14"/>
  <c r="BB85" i="14"/>
  <c r="BE39" i="14"/>
  <c r="BD39" i="14"/>
  <c r="BC77" i="14"/>
  <c r="BB77" i="14"/>
  <c r="BC73" i="14"/>
  <c r="BB73" i="14"/>
  <c r="BC157" i="14"/>
  <c r="BB157" i="14"/>
  <c r="BE197" i="14"/>
  <c r="BD197" i="14"/>
  <c r="BE141" i="14"/>
  <c r="BD141" i="14"/>
  <c r="BE127" i="14"/>
  <c r="BD127" i="14"/>
  <c r="BE116" i="14"/>
  <c r="BD116" i="14"/>
  <c r="BE172" i="14"/>
  <c r="BD172" i="14"/>
  <c r="BE159" i="14"/>
  <c r="BD159" i="14"/>
  <c r="BE112" i="14"/>
  <c r="BD112" i="14"/>
  <c r="BC33" i="14"/>
  <c r="BB33" i="14"/>
  <c r="BE51" i="14"/>
  <c r="BD51" i="14"/>
  <c r="BE75" i="14"/>
  <c r="BD75" i="14"/>
  <c r="BE22" i="14"/>
  <c r="BD22" i="14"/>
  <c r="BC149" i="14"/>
  <c r="BB149" i="14"/>
  <c r="BC126" i="14"/>
  <c r="BB126" i="14"/>
  <c r="BE182" i="14"/>
  <c r="BD182" i="14"/>
  <c r="BG184" i="14"/>
  <c r="BF184" i="14"/>
  <c r="BD66" i="14"/>
  <c r="BE66" i="14"/>
  <c r="BD102" i="14"/>
  <c r="BE102" i="14"/>
  <c r="BB144" i="14"/>
  <c r="BC144" i="14"/>
  <c r="BD142" i="14"/>
  <c r="BE142" i="14"/>
  <c r="BD187" i="14"/>
  <c r="BE187" i="14"/>
  <c r="BB72" i="14"/>
  <c r="BC72" i="14"/>
  <c r="BD179" i="14"/>
  <c r="BE179" i="14"/>
  <c r="BE100" i="14"/>
  <c r="BD100" i="14"/>
  <c r="BE58" i="14"/>
  <c r="BD58" i="14"/>
  <c r="BE11" i="14"/>
  <c r="BD11" i="14"/>
  <c r="BE42" i="14"/>
  <c r="BD42" i="14"/>
  <c r="BE68" i="14"/>
  <c r="BD68" i="14"/>
  <c r="BC56" i="14"/>
  <c r="BB56" i="14"/>
  <c r="BC156" i="14"/>
  <c r="BB156" i="14"/>
  <c r="BC64" i="14"/>
  <c r="BB64" i="14"/>
  <c r="BE93" i="14"/>
  <c r="BD93" i="14"/>
  <c r="BC185" i="14"/>
  <c r="BB185" i="14"/>
  <c r="BB148" i="14"/>
  <c r="BC148" i="14"/>
  <c r="BC125" i="14"/>
  <c r="BB125" i="14"/>
  <c r="BE88" i="14"/>
  <c r="BD88" i="14"/>
  <c r="BE15" i="14"/>
  <c r="BD15" i="14"/>
  <c r="BG133" i="14"/>
  <c r="BF133" i="14"/>
  <c r="BE80" i="14"/>
  <c r="BD80" i="14"/>
  <c r="BE50" i="14"/>
  <c r="BD50" i="14"/>
  <c r="BD92" i="14"/>
  <c r="BE92" i="14"/>
  <c r="BG13" i="14"/>
  <c r="BF13" i="14"/>
  <c r="BE123" i="14"/>
  <c r="BD123" i="14"/>
  <c r="BC32" i="14"/>
  <c r="BB32" i="14"/>
  <c r="BE189" i="14"/>
  <c r="BD189" i="14"/>
  <c r="BE135" i="14"/>
  <c r="BD135" i="14"/>
  <c r="BE19" i="14"/>
  <c r="BD19" i="14"/>
  <c r="BC110" i="14"/>
  <c r="BB110" i="14"/>
  <c r="BC132" i="14"/>
  <c r="BB132" i="14"/>
  <c r="BD146" i="14"/>
  <c r="BE146" i="14"/>
  <c r="BF146" i="14" l="1"/>
  <c r="BG146" i="14"/>
  <c r="BG142" i="14"/>
  <c r="BF142" i="14"/>
  <c r="BG102" i="14"/>
  <c r="BF102" i="14"/>
  <c r="BG129" i="14"/>
  <c r="BF129" i="14"/>
  <c r="BI23" i="14"/>
  <c r="BH23" i="14"/>
  <c r="BG17" i="14"/>
  <c r="BF17" i="14"/>
  <c r="BG25" i="14"/>
  <c r="BF25" i="14"/>
  <c r="BF113" i="14"/>
  <c r="BG113" i="14"/>
  <c r="BF183" i="14"/>
  <c r="BG183" i="14"/>
  <c r="BD26" i="14"/>
  <c r="BE26" i="14"/>
  <c r="BF28" i="14"/>
  <c r="BG28" i="14"/>
  <c r="BE96" i="14"/>
  <c r="BD96" i="14"/>
  <c r="BG86" i="14"/>
  <c r="BF86" i="14"/>
  <c r="BG95" i="14"/>
  <c r="BF95" i="14"/>
  <c r="BG128" i="14"/>
  <c r="BF128" i="14"/>
  <c r="BG74" i="14"/>
  <c r="BF74" i="14"/>
  <c r="BE171" i="14"/>
  <c r="BD171" i="14"/>
  <c r="BG191" i="14"/>
  <c r="BF191" i="14"/>
  <c r="BE161" i="14"/>
  <c r="BD161" i="14"/>
  <c r="BG67" i="14"/>
  <c r="BF67" i="14"/>
  <c r="BD148" i="14"/>
  <c r="BE148" i="14"/>
  <c r="BE72" i="14"/>
  <c r="BD72" i="14"/>
  <c r="BG169" i="14"/>
  <c r="BF169" i="14"/>
  <c r="BG71" i="14"/>
  <c r="BF71" i="14"/>
  <c r="BG199" i="14"/>
  <c r="BF199" i="14"/>
  <c r="BD132" i="14"/>
  <c r="BE132" i="14"/>
  <c r="BF19" i="14"/>
  <c r="BG19" i="14"/>
  <c r="BF189" i="14"/>
  <c r="BG189" i="14"/>
  <c r="BF123" i="14"/>
  <c r="BG123" i="14"/>
  <c r="BF80" i="14"/>
  <c r="BG80" i="14"/>
  <c r="BF15" i="14"/>
  <c r="BG15" i="14"/>
  <c r="BD125" i="14"/>
  <c r="BE125" i="14"/>
  <c r="BD185" i="14"/>
  <c r="BE185" i="14"/>
  <c r="BD64" i="14"/>
  <c r="BE64" i="14"/>
  <c r="BD56" i="14"/>
  <c r="BE56" i="14"/>
  <c r="BF42" i="14"/>
  <c r="BG42" i="14"/>
  <c r="BF58" i="14"/>
  <c r="BG58" i="14"/>
  <c r="BG182" i="14"/>
  <c r="BF182" i="14"/>
  <c r="BE149" i="14"/>
  <c r="BD149" i="14"/>
  <c r="BG75" i="14"/>
  <c r="BF75" i="14"/>
  <c r="BE33" i="14"/>
  <c r="BD33" i="14"/>
  <c r="BG159" i="14"/>
  <c r="BF159" i="14"/>
  <c r="BG116" i="14"/>
  <c r="BF116" i="14"/>
  <c r="BG141" i="14"/>
  <c r="BF141" i="14"/>
  <c r="BE157" i="14"/>
  <c r="BD157" i="14"/>
  <c r="BE77" i="14"/>
  <c r="BD77" i="14"/>
  <c r="BE85" i="14"/>
  <c r="BD85" i="14"/>
  <c r="BG47" i="14"/>
  <c r="BF47" i="14"/>
  <c r="BE89" i="14"/>
  <c r="BD89" i="14"/>
  <c r="BG12" i="14"/>
  <c r="BF12" i="14"/>
  <c r="BG99" i="14"/>
  <c r="BF99" i="14"/>
  <c r="BG109" i="14"/>
  <c r="BF109" i="14"/>
  <c r="BE175" i="14"/>
  <c r="BD175" i="14"/>
  <c r="BG87" i="14"/>
  <c r="BF87" i="14"/>
  <c r="BG198" i="14"/>
  <c r="BF198" i="14"/>
  <c r="BE168" i="14"/>
  <c r="BD168" i="14"/>
  <c r="BE122" i="14"/>
  <c r="BD122" i="14"/>
  <c r="BE29" i="14"/>
  <c r="BD29" i="14"/>
  <c r="BG43" i="14"/>
  <c r="BF43" i="14"/>
  <c r="BG173" i="14"/>
  <c r="BF173" i="14"/>
  <c r="BH82" i="14"/>
  <c r="BI82" i="14"/>
  <c r="BD36" i="14"/>
  <c r="BE36" i="14"/>
  <c r="BG131" i="14"/>
  <c r="BF131" i="14"/>
  <c r="BD117" i="14"/>
  <c r="BE117" i="14"/>
  <c r="BF46" i="14"/>
  <c r="BG46" i="14"/>
  <c r="BD163" i="14"/>
  <c r="BE163" i="14"/>
  <c r="BF176" i="14"/>
  <c r="BG176" i="14"/>
  <c r="BF111" i="14"/>
  <c r="BG111" i="14"/>
  <c r="BD94" i="14"/>
  <c r="BE94" i="14"/>
  <c r="BD60" i="14"/>
  <c r="BE60" i="14"/>
  <c r="BD121" i="14"/>
  <c r="BE121" i="14"/>
  <c r="BF108" i="14"/>
  <c r="BG108" i="14"/>
  <c r="BD167" i="14"/>
  <c r="BE167" i="14"/>
  <c r="BD44" i="14"/>
  <c r="BE44" i="14"/>
  <c r="BF38" i="14"/>
  <c r="BG38" i="14"/>
  <c r="BH78" i="14"/>
  <c r="BI78" i="14"/>
  <c r="BG170" i="14"/>
  <c r="BF170" i="14"/>
  <c r="BG16" i="14"/>
  <c r="BF16" i="14"/>
  <c r="BG196" i="14"/>
  <c r="BF196" i="14"/>
  <c r="BG14" i="14"/>
  <c r="BF14" i="14"/>
  <c r="BE114" i="14"/>
  <c r="BD114" i="14"/>
  <c r="BG69" i="14"/>
  <c r="BF69" i="14"/>
  <c r="BG103" i="14"/>
  <c r="BF103" i="14"/>
  <c r="BE65" i="14"/>
  <c r="BD65" i="14"/>
  <c r="BE162" i="14"/>
  <c r="BD162" i="14"/>
  <c r="BE49" i="14"/>
  <c r="BD49" i="14"/>
  <c r="BE31" i="14"/>
  <c r="BD31" i="14"/>
  <c r="BG63" i="14"/>
  <c r="BF63" i="14"/>
  <c r="BE143" i="14"/>
  <c r="BD143" i="14"/>
  <c r="BE177" i="14"/>
  <c r="BD177" i="14"/>
  <c r="BG140" i="14"/>
  <c r="BF140" i="14"/>
  <c r="BE134" i="14"/>
  <c r="BD134" i="14"/>
  <c r="BG105" i="14"/>
  <c r="BF105" i="14"/>
  <c r="BG120" i="14"/>
  <c r="BF120" i="14"/>
  <c r="BG10" i="14"/>
  <c r="BF10" i="14"/>
  <c r="BG155" i="14"/>
  <c r="BF155" i="14"/>
  <c r="BE194" i="14"/>
  <c r="BD194" i="14"/>
  <c r="BG151" i="14"/>
  <c r="BF151" i="14"/>
  <c r="BE81" i="14"/>
  <c r="BD81" i="14"/>
  <c r="BG83" i="14"/>
  <c r="BF83" i="14"/>
  <c r="BF54" i="14"/>
  <c r="BG54" i="14"/>
  <c r="BF165" i="14"/>
  <c r="BG165" i="14"/>
  <c r="BD152" i="14"/>
  <c r="BE152" i="14"/>
  <c r="BF150" i="14"/>
  <c r="BG150" i="14"/>
  <c r="BF92" i="14"/>
  <c r="BG92" i="14"/>
  <c r="BG179" i="14"/>
  <c r="BF179" i="14"/>
  <c r="BD144" i="14"/>
  <c r="BE144" i="14"/>
  <c r="BG98" i="14"/>
  <c r="BF98" i="14"/>
  <c r="BF115" i="14"/>
  <c r="BG115" i="14"/>
  <c r="BD24" i="14"/>
  <c r="BE24" i="14"/>
  <c r="BF30" i="14"/>
  <c r="BG30" i="14"/>
  <c r="BG9" i="14"/>
  <c r="BF9" i="14"/>
  <c r="BG70" i="14"/>
  <c r="BF70" i="14"/>
  <c r="BG90" i="14"/>
  <c r="BF90" i="14"/>
  <c r="BG193" i="14"/>
  <c r="BF193" i="14"/>
  <c r="BG178" i="14"/>
  <c r="BF178" i="14"/>
  <c r="BG187" i="14"/>
  <c r="BF187" i="14"/>
  <c r="BG66" i="14"/>
  <c r="BF66" i="14"/>
  <c r="BG174" i="14"/>
  <c r="BF174" i="14"/>
  <c r="BG180" i="14"/>
  <c r="BF180" i="14"/>
  <c r="BE110" i="14"/>
  <c r="BD110" i="14"/>
  <c r="BF135" i="14"/>
  <c r="BG135" i="14"/>
  <c r="BD32" i="14"/>
  <c r="BE32" i="14"/>
  <c r="BH13" i="14"/>
  <c r="BI13" i="14"/>
  <c r="BF50" i="14"/>
  <c r="BG50" i="14"/>
  <c r="BH133" i="14"/>
  <c r="BI133" i="14"/>
  <c r="BF88" i="14"/>
  <c r="BG88" i="14"/>
  <c r="BG93" i="14"/>
  <c r="BF93" i="14"/>
  <c r="BD156" i="14"/>
  <c r="BE156" i="14"/>
  <c r="BF68" i="14"/>
  <c r="BG68" i="14"/>
  <c r="BF11" i="14"/>
  <c r="BG11" i="14"/>
  <c r="BF100" i="14"/>
  <c r="BG100" i="14"/>
  <c r="BI184" i="14"/>
  <c r="BH184" i="14"/>
  <c r="BE126" i="14"/>
  <c r="BD126" i="14"/>
  <c r="BF22" i="14"/>
  <c r="BG22" i="14"/>
  <c r="BG51" i="14"/>
  <c r="BF51" i="14"/>
  <c r="BG112" i="14"/>
  <c r="BF112" i="14"/>
  <c r="BG172" i="14"/>
  <c r="BF172" i="14"/>
  <c r="BG127" i="14"/>
  <c r="BF127" i="14"/>
  <c r="BF197" i="14"/>
  <c r="BG197" i="14"/>
  <c r="BE73" i="14"/>
  <c r="BD73" i="14"/>
  <c r="BG39" i="14"/>
  <c r="BF39" i="14"/>
  <c r="BE45" i="14"/>
  <c r="BD45" i="14"/>
  <c r="BE53" i="14"/>
  <c r="BD53" i="14"/>
  <c r="BE97" i="14"/>
  <c r="BD97" i="14"/>
  <c r="BE164" i="14"/>
  <c r="BD164" i="14"/>
  <c r="BE192" i="14"/>
  <c r="BD192" i="14"/>
  <c r="BG190" i="14"/>
  <c r="BF190" i="14"/>
  <c r="BE101" i="14"/>
  <c r="BD101" i="14"/>
  <c r="BG136" i="14"/>
  <c r="BF136" i="14"/>
  <c r="BE118" i="14"/>
  <c r="BD118" i="14"/>
  <c r="BG124" i="14"/>
  <c r="BF124" i="14"/>
  <c r="BF158" i="14"/>
  <c r="BG158" i="14"/>
  <c r="BF84" i="14"/>
  <c r="BG84" i="14"/>
  <c r="BD160" i="14"/>
  <c r="BE160" i="14"/>
  <c r="BF76" i="14"/>
  <c r="BG76" i="14"/>
  <c r="BF62" i="14"/>
  <c r="BG62" i="14"/>
  <c r="BG186" i="14"/>
  <c r="BF186" i="14"/>
  <c r="BF139" i="14"/>
  <c r="BG139" i="14"/>
  <c r="BF104" i="14"/>
  <c r="BG104" i="14"/>
  <c r="BH21" i="14"/>
  <c r="BI21" i="14"/>
  <c r="BF34" i="14"/>
  <c r="BG34" i="14"/>
  <c r="BF119" i="14"/>
  <c r="BG119" i="14"/>
  <c r="BD48" i="14"/>
  <c r="BE48" i="14"/>
  <c r="BD40" i="14"/>
  <c r="BE40" i="14"/>
  <c r="BD106" i="14"/>
  <c r="BE106" i="14"/>
  <c r="BG35" i="14"/>
  <c r="BF35" i="14"/>
  <c r="BG18" i="14"/>
  <c r="BF18" i="14"/>
  <c r="BE57" i="14"/>
  <c r="BD57" i="14"/>
  <c r="BE147" i="14"/>
  <c r="BD147" i="14"/>
  <c r="BG55" i="14"/>
  <c r="BF55" i="14"/>
  <c r="BE41" i="14"/>
  <c r="BD41" i="14"/>
  <c r="BG107" i="14"/>
  <c r="BF107" i="14"/>
  <c r="BG20" i="14"/>
  <c r="BF20" i="14"/>
  <c r="BE138" i="14"/>
  <c r="BD138" i="14"/>
  <c r="BE153" i="14"/>
  <c r="BD153" i="14"/>
  <c r="BE181" i="14"/>
  <c r="BD181" i="14"/>
  <c r="BG59" i="14"/>
  <c r="BF59" i="14"/>
  <c r="BE37" i="14"/>
  <c r="BD37" i="14"/>
  <c r="BE145" i="14"/>
  <c r="BD145" i="14"/>
  <c r="BG91" i="14"/>
  <c r="BF91" i="14"/>
  <c r="BE200" i="14"/>
  <c r="BD200" i="14"/>
  <c r="BG79" i="14"/>
  <c r="BF79" i="14"/>
  <c r="BG8" i="14"/>
  <c r="BF8" i="14"/>
  <c r="BE27" i="14"/>
  <c r="BD27" i="14"/>
  <c r="BE61" i="14"/>
  <c r="BD61" i="14"/>
  <c r="BG166" i="14"/>
  <c r="BF166" i="14"/>
  <c r="BE188" i="14"/>
  <c r="BD188" i="14"/>
  <c r="BF154" i="14"/>
  <c r="BG154" i="14"/>
  <c r="BD52" i="14"/>
  <c r="BE52" i="14"/>
  <c r="BF195" i="14"/>
  <c r="BG195" i="14"/>
  <c r="BB7" i="14"/>
  <c r="BC7" i="14"/>
  <c r="BA2" i="14"/>
  <c r="BG137" i="14"/>
  <c r="BF137" i="14"/>
  <c r="BD130" i="14"/>
  <c r="BE130" i="14"/>
  <c r="BI119" i="14" l="1"/>
  <c r="BH119" i="14"/>
  <c r="BI139" i="14"/>
  <c r="BH139" i="14"/>
  <c r="BF130" i="14"/>
  <c r="BG130" i="14"/>
  <c r="BG188" i="14"/>
  <c r="BF188" i="14"/>
  <c r="BG61" i="14"/>
  <c r="BF61" i="14"/>
  <c r="BI8" i="14"/>
  <c r="BH8" i="14"/>
  <c r="BG200" i="14"/>
  <c r="BF200" i="14"/>
  <c r="BG145" i="14"/>
  <c r="BF145" i="14"/>
  <c r="BI59" i="14"/>
  <c r="BH59" i="14"/>
  <c r="BG153" i="14"/>
  <c r="BF153" i="14"/>
  <c r="BI20" i="14"/>
  <c r="BH20" i="14"/>
  <c r="BG41" i="14"/>
  <c r="BF41" i="14"/>
  <c r="BG147" i="14"/>
  <c r="BF147" i="14"/>
  <c r="BI18" i="14"/>
  <c r="BH18" i="14"/>
  <c r="BI186" i="14"/>
  <c r="BH186" i="14"/>
  <c r="BI124" i="14"/>
  <c r="BH124" i="14"/>
  <c r="BI136" i="14"/>
  <c r="BH136" i="14"/>
  <c r="BI190" i="14"/>
  <c r="BH190" i="14"/>
  <c r="BG164" i="14"/>
  <c r="BF164" i="14"/>
  <c r="BG53" i="14"/>
  <c r="BF53" i="14"/>
  <c r="BI39" i="14"/>
  <c r="BH39" i="14"/>
  <c r="BI172" i="14"/>
  <c r="BH172" i="14"/>
  <c r="BI51" i="14"/>
  <c r="BH51" i="14"/>
  <c r="BG126" i="14"/>
  <c r="BF126" i="14"/>
  <c r="BI93" i="14"/>
  <c r="BH93" i="14"/>
  <c r="BH180" i="14"/>
  <c r="BI180" i="14"/>
  <c r="BH66" i="14"/>
  <c r="BI66" i="14"/>
  <c r="BH178" i="14"/>
  <c r="BI178" i="14"/>
  <c r="BH90" i="14"/>
  <c r="BI90" i="14"/>
  <c r="BH9" i="14"/>
  <c r="BI9" i="14"/>
  <c r="BH98" i="14"/>
  <c r="BI98" i="14"/>
  <c r="BH179" i="14"/>
  <c r="BI179" i="14"/>
  <c r="BI83" i="14"/>
  <c r="BH83" i="14"/>
  <c r="BI151" i="14"/>
  <c r="BH151" i="14"/>
  <c r="BI155" i="14"/>
  <c r="BH155" i="14"/>
  <c r="BI120" i="14"/>
  <c r="BH120" i="14"/>
  <c r="BG134" i="14"/>
  <c r="BF134" i="14"/>
  <c r="BG177" i="14"/>
  <c r="BF177" i="14"/>
  <c r="BI63" i="14"/>
  <c r="BH63" i="14"/>
  <c r="BG49" i="14"/>
  <c r="BF49" i="14"/>
  <c r="BG65" i="14"/>
  <c r="BF65" i="14"/>
  <c r="BI69" i="14"/>
  <c r="BH69" i="14"/>
  <c r="BI14" i="14"/>
  <c r="BH14" i="14"/>
  <c r="BI16" i="14"/>
  <c r="BH16" i="14"/>
  <c r="BI173" i="14"/>
  <c r="BH173" i="14"/>
  <c r="BG29" i="14"/>
  <c r="BF29" i="14"/>
  <c r="BG168" i="14"/>
  <c r="BF168" i="14"/>
  <c r="BI87" i="14"/>
  <c r="BH87" i="14"/>
  <c r="BI109" i="14"/>
  <c r="BH109" i="14"/>
  <c r="BI12" i="14"/>
  <c r="BH12" i="14"/>
  <c r="BI47" i="14"/>
  <c r="BH47" i="14"/>
  <c r="BG77" i="14"/>
  <c r="BF77" i="14"/>
  <c r="BI141" i="14"/>
  <c r="BH141" i="14"/>
  <c r="BI159" i="14"/>
  <c r="BH159" i="14"/>
  <c r="BI75" i="14"/>
  <c r="BH75" i="14"/>
  <c r="BI182" i="14"/>
  <c r="BH182" i="14"/>
  <c r="BH71" i="14"/>
  <c r="BI71" i="14"/>
  <c r="BF72" i="14"/>
  <c r="BG72" i="14"/>
  <c r="BH67" i="14"/>
  <c r="BI67" i="14"/>
  <c r="BH191" i="14"/>
  <c r="BI191" i="14"/>
  <c r="BH74" i="14"/>
  <c r="BI74" i="14"/>
  <c r="BH95" i="14"/>
  <c r="BI95" i="14"/>
  <c r="BF96" i="14"/>
  <c r="BG96" i="14"/>
  <c r="BH17" i="14"/>
  <c r="BI17" i="14"/>
  <c r="BI129" i="14"/>
  <c r="BH129" i="14"/>
  <c r="BH142" i="14"/>
  <c r="BI142" i="14"/>
  <c r="BH137" i="14"/>
  <c r="BI137" i="14"/>
  <c r="BC2" i="14"/>
  <c r="BE7" i="14"/>
  <c r="BD7" i="14"/>
  <c r="BG52" i="14"/>
  <c r="BF52" i="14"/>
  <c r="BG106" i="14"/>
  <c r="BF106" i="14"/>
  <c r="BG48" i="14"/>
  <c r="BF48" i="14"/>
  <c r="BI34" i="14"/>
  <c r="BH34" i="14"/>
  <c r="BI104" i="14"/>
  <c r="BH104" i="14"/>
  <c r="BI76" i="14"/>
  <c r="BH76" i="14"/>
  <c r="BI84" i="14"/>
  <c r="BH84" i="14"/>
  <c r="BI100" i="14"/>
  <c r="BH100" i="14"/>
  <c r="BI68" i="14"/>
  <c r="BH68" i="14"/>
  <c r="BK133" i="14"/>
  <c r="BJ133" i="14"/>
  <c r="BK13" i="14"/>
  <c r="BJ13" i="14"/>
  <c r="BI135" i="14"/>
  <c r="BH135" i="14"/>
  <c r="BG24" i="14"/>
  <c r="BF24" i="14"/>
  <c r="BI150" i="14"/>
  <c r="BH150" i="14"/>
  <c r="BI165" i="14"/>
  <c r="BH165" i="14"/>
  <c r="BK78" i="14"/>
  <c r="BJ78" i="14"/>
  <c r="BG44" i="14"/>
  <c r="BF44" i="14"/>
  <c r="BI108" i="14"/>
  <c r="BH108" i="14"/>
  <c r="BG60" i="14"/>
  <c r="BF60" i="14"/>
  <c r="BH111" i="14"/>
  <c r="BI111" i="14"/>
  <c r="BG163" i="14"/>
  <c r="BF163" i="14"/>
  <c r="BG117" i="14"/>
  <c r="BF117" i="14"/>
  <c r="BG36" i="14"/>
  <c r="BF36" i="14"/>
  <c r="BI42" i="14"/>
  <c r="BH42" i="14"/>
  <c r="BG64" i="14"/>
  <c r="BF64" i="14"/>
  <c r="BG125" i="14"/>
  <c r="BF125" i="14"/>
  <c r="BI80" i="14"/>
  <c r="BH80" i="14"/>
  <c r="BI189" i="14"/>
  <c r="BH189" i="14"/>
  <c r="BF132" i="14"/>
  <c r="BG132" i="14"/>
  <c r="BF26" i="14"/>
  <c r="BG26" i="14"/>
  <c r="BH113" i="14"/>
  <c r="BI113" i="14"/>
  <c r="BI197" i="14"/>
  <c r="BH197" i="14"/>
  <c r="BI166" i="14"/>
  <c r="BH166" i="14"/>
  <c r="BG27" i="14"/>
  <c r="BF27" i="14"/>
  <c r="BI79" i="14"/>
  <c r="BH79" i="14"/>
  <c r="BI91" i="14"/>
  <c r="BH91" i="14"/>
  <c r="BG37" i="14"/>
  <c r="BF37" i="14"/>
  <c r="BG181" i="14"/>
  <c r="BF181" i="14"/>
  <c r="BG138" i="14"/>
  <c r="BF138" i="14"/>
  <c r="BI107" i="14"/>
  <c r="BH107" i="14"/>
  <c r="BI55" i="14"/>
  <c r="BH55" i="14"/>
  <c r="BG57" i="14"/>
  <c r="BF57" i="14"/>
  <c r="BI35" i="14"/>
  <c r="BH35" i="14"/>
  <c r="BG118" i="14"/>
  <c r="BF118" i="14"/>
  <c r="BG101" i="14"/>
  <c r="BF101" i="14"/>
  <c r="BG192" i="14"/>
  <c r="BF192" i="14"/>
  <c r="BG97" i="14"/>
  <c r="BF97" i="14"/>
  <c r="BG45" i="14"/>
  <c r="BF45" i="14"/>
  <c r="BG73" i="14"/>
  <c r="BF73" i="14"/>
  <c r="BI127" i="14"/>
  <c r="BH127" i="14"/>
  <c r="BI112" i="14"/>
  <c r="BH112" i="14"/>
  <c r="BK184" i="14"/>
  <c r="BJ184" i="14"/>
  <c r="BG110" i="14"/>
  <c r="BF110" i="14"/>
  <c r="BH174" i="14"/>
  <c r="BI174" i="14"/>
  <c r="BH187" i="14"/>
  <c r="BI187" i="14"/>
  <c r="BH193" i="14"/>
  <c r="BI193" i="14"/>
  <c r="BH70" i="14"/>
  <c r="BI70" i="14"/>
  <c r="BG81" i="14"/>
  <c r="BF81" i="14"/>
  <c r="BG194" i="14"/>
  <c r="BF194" i="14"/>
  <c r="BI10" i="14"/>
  <c r="BH10" i="14"/>
  <c r="BI105" i="14"/>
  <c r="BH105" i="14"/>
  <c r="BI140" i="14"/>
  <c r="BH140" i="14"/>
  <c r="BG143" i="14"/>
  <c r="BF143" i="14"/>
  <c r="BG31" i="14"/>
  <c r="BF31" i="14"/>
  <c r="BG162" i="14"/>
  <c r="BF162" i="14"/>
  <c r="BI103" i="14"/>
  <c r="BH103" i="14"/>
  <c r="BG114" i="14"/>
  <c r="BF114" i="14"/>
  <c r="BI196" i="14"/>
  <c r="BH196" i="14"/>
  <c r="BH170" i="14"/>
  <c r="BI170" i="14"/>
  <c r="BI131" i="14"/>
  <c r="BH131" i="14"/>
  <c r="BI43" i="14"/>
  <c r="BH43" i="14"/>
  <c r="BG122" i="14"/>
  <c r="BF122" i="14"/>
  <c r="BI198" i="14"/>
  <c r="BH198" i="14"/>
  <c r="BG175" i="14"/>
  <c r="BF175" i="14"/>
  <c r="BI99" i="14"/>
  <c r="BH99" i="14"/>
  <c r="BG89" i="14"/>
  <c r="BF89" i="14"/>
  <c r="BG85" i="14"/>
  <c r="BF85" i="14"/>
  <c r="BG157" i="14"/>
  <c r="BF157" i="14"/>
  <c r="BI116" i="14"/>
  <c r="BH116" i="14"/>
  <c r="BG33" i="14"/>
  <c r="BF33" i="14"/>
  <c r="BG149" i="14"/>
  <c r="BF149" i="14"/>
  <c r="BH199" i="14"/>
  <c r="BI199" i="14"/>
  <c r="BH169" i="14"/>
  <c r="BI169" i="14"/>
  <c r="BF161" i="14"/>
  <c r="BG161" i="14"/>
  <c r="BF171" i="14"/>
  <c r="BG171" i="14"/>
  <c r="BH128" i="14"/>
  <c r="BI128" i="14"/>
  <c r="BH86" i="14"/>
  <c r="BI86" i="14"/>
  <c r="BI25" i="14"/>
  <c r="BH25" i="14"/>
  <c r="BK23" i="14"/>
  <c r="BJ23" i="14"/>
  <c r="BH102" i="14"/>
  <c r="BI102" i="14"/>
  <c r="BI195" i="14"/>
  <c r="BH195" i="14"/>
  <c r="BI154" i="14"/>
  <c r="BH154" i="14"/>
  <c r="BG40" i="14"/>
  <c r="BF40" i="14"/>
  <c r="BK21" i="14"/>
  <c r="BJ21" i="14"/>
  <c r="BI62" i="14"/>
  <c r="BH62" i="14"/>
  <c r="BG160" i="14"/>
  <c r="BF160" i="14"/>
  <c r="BI158" i="14"/>
  <c r="BH158" i="14"/>
  <c r="BH22" i="14"/>
  <c r="BI22" i="14"/>
  <c r="BI11" i="14"/>
  <c r="BH11" i="14"/>
  <c r="BG156" i="14"/>
  <c r="BF156" i="14"/>
  <c r="BI88" i="14"/>
  <c r="BH88" i="14"/>
  <c r="BI50" i="14"/>
  <c r="BH50" i="14"/>
  <c r="BG32" i="14"/>
  <c r="BF32" i="14"/>
  <c r="BH30" i="14"/>
  <c r="BI30" i="14"/>
  <c r="BH115" i="14"/>
  <c r="BI115" i="14"/>
  <c r="BF144" i="14"/>
  <c r="BG144" i="14"/>
  <c r="BI92" i="14"/>
  <c r="BH92" i="14"/>
  <c r="BG152" i="14"/>
  <c r="BF152" i="14"/>
  <c r="BI54" i="14"/>
  <c r="BH54" i="14"/>
  <c r="BI38" i="14"/>
  <c r="BH38" i="14"/>
  <c r="BG167" i="14"/>
  <c r="BF167" i="14"/>
  <c r="BG121" i="14"/>
  <c r="BF121" i="14"/>
  <c r="BG94" i="14"/>
  <c r="BF94" i="14"/>
  <c r="BI176" i="14"/>
  <c r="BH176" i="14"/>
  <c r="BI46" i="14"/>
  <c r="BH46" i="14"/>
  <c r="BK82" i="14"/>
  <c r="BJ82" i="14"/>
  <c r="BI58" i="14"/>
  <c r="BH58" i="14"/>
  <c r="BG56" i="14"/>
  <c r="BF56" i="14"/>
  <c r="BG185" i="14"/>
  <c r="BF185" i="14"/>
  <c r="BI15" i="14"/>
  <c r="BH15" i="14"/>
  <c r="BI123" i="14"/>
  <c r="BH123" i="14"/>
  <c r="BI19" i="14"/>
  <c r="BH19" i="14"/>
  <c r="BF148" i="14"/>
  <c r="BG148" i="14"/>
  <c r="BH28" i="14"/>
  <c r="BI28" i="14"/>
  <c r="BI183" i="14"/>
  <c r="BH183" i="14"/>
  <c r="BH146" i="14"/>
  <c r="BI146" i="14"/>
  <c r="BH161" i="14" l="1"/>
  <c r="BI161" i="14"/>
  <c r="BK199" i="14"/>
  <c r="BJ199" i="14"/>
  <c r="BK193" i="14"/>
  <c r="BJ193" i="14"/>
  <c r="BK174" i="14"/>
  <c r="BJ174" i="14"/>
  <c r="BH26" i="14"/>
  <c r="BI26" i="14"/>
  <c r="BJ111" i="14"/>
  <c r="BK111" i="14"/>
  <c r="BK182" i="14"/>
  <c r="BJ182" i="14"/>
  <c r="BK159" i="14"/>
  <c r="BJ159" i="14"/>
  <c r="BI77" i="14"/>
  <c r="BH77" i="14"/>
  <c r="BK12" i="14"/>
  <c r="BJ12" i="14"/>
  <c r="BK87" i="14"/>
  <c r="BJ87" i="14"/>
  <c r="BI29" i="14"/>
  <c r="BH29" i="14"/>
  <c r="BK16" i="14"/>
  <c r="BJ16" i="14"/>
  <c r="BK69" i="14"/>
  <c r="BJ69" i="14"/>
  <c r="BI49" i="14"/>
  <c r="BH49" i="14"/>
  <c r="BI177" i="14"/>
  <c r="BH177" i="14"/>
  <c r="BK120" i="14"/>
  <c r="BJ120" i="14"/>
  <c r="BK151" i="14"/>
  <c r="BJ151" i="14"/>
  <c r="BI126" i="14"/>
  <c r="BH126" i="14"/>
  <c r="BK172" i="14"/>
  <c r="BJ172" i="14"/>
  <c r="BI53" i="14"/>
  <c r="BH53" i="14"/>
  <c r="BK190" i="14"/>
  <c r="BJ190" i="14"/>
  <c r="BK124" i="14"/>
  <c r="BJ124" i="14"/>
  <c r="BK18" i="14"/>
  <c r="BJ18" i="14"/>
  <c r="BI41" i="14"/>
  <c r="BH41" i="14"/>
  <c r="BI153" i="14"/>
  <c r="BH153" i="14"/>
  <c r="BI145" i="14"/>
  <c r="BH145" i="14"/>
  <c r="BK8" i="14"/>
  <c r="BJ8" i="14"/>
  <c r="BI188" i="14"/>
  <c r="BH188" i="14"/>
  <c r="BJ139" i="14"/>
  <c r="BK139" i="14"/>
  <c r="BJ146" i="14"/>
  <c r="BK146" i="14"/>
  <c r="BJ28" i="14"/>
  <c r="BK28" i="14"/>
  <c r="BI144" i="14"/>
  <c r="BH144" i="14"/>
  <c r="BJ30" i="14"/>
  <c r="BK30" i="14"/>
  <c r="BJ22" i="14"/>
  <c r="BK22" i="14"/>
  <c r="BK102" i="14"/>
  <c r="BJ102" i="14"/>
  <c r="BJ128" i="14"/>
  <c r="BK128" i="14"/>
  <c r="BJ183" i="14"/>
  <c r="BK183" i="14"/>
  <c r="BJ123" i="14"/>
  <c r="BK123" i="14"/>
  <c r="BH185" i="14"/>
  <c r="BI185" i="14"/>
  <c r="BJ58" i="14"/>
  <c r="BK58" i="14"/>
  <c r="BJ46" i="14"/>
  <c r="BK46" i="14"/>
  <c r="BH94" i="14"/>
  <c r="BI94" i="14"/>
  <c r="BH167" i="14"/>
  <c r="BI167" i="14"/>
  <c r="BJ54" i="14"/>
  <c r="BK54" i="14"/>
  <c r="BJ92" i="14"/>
  <c r="BK92" i="14"/>
  <c r="BH32" i="14"/>
  <c r="BI32" i="14"/>
  <c r="BJ88" i="14"/>
  <c r="BK88" i="14"/>
  <c r="BJ11" i="14"/>
  <c r="BK11" i="14"/>
  <c r="BJ158" i="14"/>
  <c r="BK158" i="14"/>
  <c r="BJ62" i="14"/>
  <c r="BK62" i="14"/>
  <c r="BH40" i="14"/>
  <c r="BI40" i="14"/>
  <c r="BJ195" i="14"/>
  <c r="BK195" i="14"/>
  <c r="BM23" i="14"/>
  <c r="BL23" i="14"/>
  <c r="BI149" i="14"/>
  <c r="BH149" i="14"/>
  <c r="BK116" i="14"/>
  <c r="BJ116" i="14"/>
  <c r="BI85" i="14"/>
  <c r="BH85" i="14"/>
  <c r="BK99" i="14"/>
  <c r="BJ99" i="14"/>
  <c r="BK198" i="14"/>
  <c r="BJ198" i="14"/>
  <c r="BK43" i="14"/>
  <c r="BJ43" i="14"/>
  <c r="BI114" i="14"/>
  <c r="BH114" i="14"/>
  <c r="BI162" i="14"/>
  <c r="BH162" i="14"/>
  <c r="BI143" i="14"/>
  <c r="BH143" i="14"/>
  <c r="BK105" i="14"/>
  <c r="BJ105" i="14"/>
  <c r="BI194" i="14"/>
  <c r="BH194" i="14"/>
  <c r="BI110" i="14"/>
  <c r="BH110" i="14"/>
  <c r="BK112" i="14"/>
  <c r="BJ112" i="14"/>
  <c r="BI73" i="14"/>
  <c r="BH73" i="14"/>
  <c r="BI97" i="14"/>
  <c r="BH97" i="14"/>
  <c r="BI101" i="14"/>
  <c r="BH101" i="14"/>
  <c r="BK35" i="14"/>
  <c r="BJ35" i="14"/>
  <c r="BK55" i="14"/>
  <c r="BJ55" i="14"/>
  <c r="BI138" i="14"/>
  <c r="BH138" i="14"/>
  <c r="BI37" i="14"/>
  <c r="BH37" i="14"/>
  <c r="BK79" i="14"/>
  <c r="BJ79" i="14"/>
  <c r="BK166" i="14"/>
  <c r="BJ166" i="14"/>
  <c r="BJ80" i="14"/>
  <c r="BK80" i="14"/>
  <c r="BH64" i="14"/>
  <c r="BI64" i="14"/>
  <c r="BH36" i="14"/>
  <c r="BI36" i="14"/>
  <c r="BH163" i="14"/>
  <c r="BI163" i="14"/>
  <c r="BH60" i="14"/>
  <c r="BI60" i="14"/>
  <c r="BH44" i="14"/>
  <c r="BI44" i="14"/>
  <c r="BJ165" i="14"/>
  <c r="BK165" i="14"/>
  <c r="BH24" i="14"/>
  <c r="BI24" i="14"/>
  <c r="BL13" i="14"/>
  <c r="BM13" i="14"/>
  <c r="BJ68" i="14"/>
  <c r="BK68" i="14"/>
  <c r="BJ84" i="14"/>
  <c r="BK84" i="14"/>
  <c r="BJ104" i="14"/>
  <c r="BK104" i="14"/>
  <c r="BH48" i="14"/>
  <c r="BI48" i="14"/>
  <c r="BH52" i="14"/>
  <c r="BI52" i="14"/>
  <c r="BJ142" i="14"/>
  <c r="BK142" i="14"/>
  <c r="BK17" i="14"/>
  <c r="BJ17" i="14"/>
  <c r="BK95" i="14"/>
  <c r="BJ95" i="14"/>
  <c r="BK191" i="14"/>
  <c r="BJ191" i="14"/>
  <c r="BI72" i="14"/>
  <c r="BH72" i="14"/>
  <c r="BK179" i="14"/>
  <c r="BJ179" i="14"/>
  <c r="BK9" i="14"/>
  <c r="BJ9" i="14"/>
  <c r="BJ178" i="14"/>
  <c r="BK178" i="14"/>
  <c r="BK180" i="14"/>
  <c r="BJ180" i="14"/>
  <c r="BH148" i="14"/>
  <c r="BI148" i="14"/>
  <c r="BJ115" i="14"/>
  <c r="BK115" i="14"/>
  <c r="BI171" i="14"/>
  <c r="BH171" i="14"/>
  <c r="BK169" i="14"/>
  <c r="BJ169" i="14"/>
  <c r="BK170" i="14"/>
  <c r="BJ170" i="14"/>
  <c r="BK70" i="14"/>
  <c r="BJ70" i="14"/>
  <c r="BK187" i="14"/>
  <c r="BJ187" i="14"/>
  <c r="BJ113" i="14"/>
  <c r="BK113" i="14"/>
  <c r="BH132" i="14"/>
  <c r="BI132" i="14"/>
  <c r="BK129" i="14"/>
  <c r="BJ129" i="14"/>
  <c r="BK75" i="14"/>
  <c r="BJ75" i="14"/>
  <c r="BK141" i="14"/>
  <c r="BJ141" i="14"/>
  <c r="BK47" i="14"/>
  <c r="BJ47" i="14"/>
  <c r="BK109" i="14"/>
  <c r="BJ109" i="14"/>
  <c r="BI168" i="14"/>
  <c r="BH168" i="14"/>
  <c r="BK173" i="14"/>
  <c r="BJ173" i="14"/>
  <c r="BK14" i="14"/>
  <c r="BJ14" i="14"/>
  <c r="BI65" i="14"/>
  <c r="BH65" i="14"/>
  <c r="BK63" i="14"/>
  <c r="BJ63" i="14"/>
  <c r="BI134" i="14"/>
  <c r="BH134" i="14"/>
  <c r="BK155" i="14"/>
  <c r="BJ155" i="14"/>
  <c r="BK83" i="14"/>
  <c r="BJ83" i="14"/>
  <c r="BJ93" i="14"/>
  <c r="BK93" i="14"/>
  <c r="BK51" i="14"/>
  <c r="BJ51" i="14"/>
  <c r="BK39" i="14"/>
  <c r="BJ39" i="14"/>
  <c r="BI164" i="14"/>
  <c r="BH164" i="14"/>
  <c r="BK136" i="14"/>
  <c r="BJ136" i="14"/>
  <c r="BK186" i="14"/>
  <c r="BJ186" i="14"/>
  <c r="BI147" i="14"/>
  <c r="BH147" i="14"/>
  <c r="BK20" i="14"/>
  <c r="BJ20" i="14"/>
  <c r="BK59" i="14"/>
  <c r="BJ59" i="14"/>
  <c r="BI200" i="14"/>
  <c r="BH200" i="14"/>
  <c r="BI61" i="14"/>
  <c r="BH61" i="14"/>
  <c r="BJ119" i="14"/>
  <c r="BK119" i="14"/>
  <c r="BK86" i="14"/>
  <c r="BJ86" i="14"/>
  <c r="BJ19" i="14"/>
  <c r="BK19" i="14"/>
  <c r="BJ15" i="14"/>
  <c r="BK15" i="14"/>
  <c r="BH56" i="14"/>
  <c r="BI56" i="14"/>
  <c r="BL82" i="14"/>
  <c r="BM82" i="14"/>
  <c r="BJ176" i="14"/>
  <c r="BK176" i="14"/>
  <c r="BH121" i="14"/>
  <c r="BI121" i="14"/>
  <c r="BJ38" i="14"/>
  <c r="BK38" i="14"/>
  <c r="BH152" i="14"/>
  <c r="BI152" i="14"/>
  <c r="BJ50" i="14"/>
  <c r="BK50" i="14"/>
  <c r="BH156" i="14"/>
  <c r="BI156" i="14"/>
  <c r="BH160" i="14"/>
  <c r="BI160" i="14"/>
  <c r="BL21" i="14"/>
  <c r="BM21" i="14"/>
  <c r="BJ154" i="14"/>
  <c r="BK154" i="14"/>
  <c r="BK25" i="14"/>
  <c r="BJ25" i="14"/>
  <c r="BI33" i="14"/>
  <c r="BH33" i="14"/>
  <c r="BI157" i="14"/>
  <c r="BH157" i="14"/>
  <c r="BI89" i="14"/>
  <c r="BH89" i="14"/>
  <c r="BI175" i="14"/>
  <c r="BH175" i="14"/>
  <c r="BI122" i="14"/>
  <c r="BH122" i="14"/>
  <c r="BJ131" i="14"/>
  <c r="BK131" i="14"/>
  <c r="BJ196" i="14"/>
  <c r="BK196" i="14"/>
  <c r="BK103" i="14"/>
  <c r="BJ103" i="14"/>
  <c r="BI31" i="14"/>
  <c r="BH31" i="14"/>
  <c r="BK140" i="14"/>
  <c r="BJ140" i="14"/>
  <c r="BK10" i="14"/>
  <c r="BJ10" i="14"/>
  <c r="BI81" i="14"/>
  <c r="BH81" i="14"/>
  <c r="BM184" i="14"/>
  <c r="BL184" i="14"/>
  <c r="BK127" i="14"/>
  <c r="BJ127" i="14"/>
  <c r="BI45" i="14"/>
  <c r="BH45" i="14"/>
  <c r="BI192" i="14"/>
  <c r="BH192" i="14"/>
  <c r="BI118" i="14"/>
  <c r="BH118" i="14"/>
  <c r="BI57" i="14"/>
  <c r="BH57" i="14"/>
  <c r="BK107" i="14"/>
  <c r="BJ107" i="14"/>
  <c r="BI181" i="14"/>
  <c r="BH181" i="14"/>
  <c r="BK91" i="14"/>
  <c r="BJ91" i="14"/>
  <c r="BI27" i="14"/>
  <c r="BH27" i="14"/>
  <c r="BK197" i="14"/>
  <c r="BJ197" i="14"/>
  <c r="BJ189" i="14"/>
  <c r="BK189" i="14"/>
  <c r="BH125" i="14"/>
  <c r="BI125" i="14"/>
  <c r="BJ42" i="14"/>
  <c r="BK42" i="14"/>
  <c r="BH117" i="14"/>
  <c r="BI117" i="14"/>
  <c r="BJ108" i="14"/>
  <c r="BK108" i="14"/>
  <c r="BL78" i="14"/>
  <c r="BM78" i="14"/>
  <c r="BJ150" i="14"/>
  <c r="BK150" i="14"/>
  <c r="BJ135" i="14"/>
  <c r="BK135" i="14"/>
  <c r="BL133" i="14"/>
  <c r="BM133" i="14"/>
  <c r="BJ100" i="14"/>
  <c r="BK100" i="14"/>
  <c r="BJ76" i="14"/>
  <c r="BK76" i="14"/>
  <c r="BJ34" i="14"/>
  <c r="BK34" i="14"/>
  <c r="BH106" i="14"/>
  <c r="BI106" i="14"/>
  <c r="BF7" i="14"/>
  <c r="BE2" i="14"/>
  <c r="BG7" i="14"/>
  <c r="BK137" i="14"/>
  <c r="BJ137" i="14"/>
  <c r="BI96" i="14"/>
  <c r="BH96" i="14"/>
  <c r="BK74" i="14"/>
  <c r="BJ74" i="14"/>
  <c r="BK67" i="14"/>
  <c r="BJ67" i="14"/>
  <c r="BK71" i="14"/>
  <c r="BJ71" i="14"/>
  <c r="BK98" i="14"/>
  <c r="BJ98" i="14"/>
  <c r="BK90" i="14"/>
  <c r="BJ90" i="14"/>
  <c r="BK66" i="14"/>
  <c r="BJ66" i="14"/>
  <c r="BI130" i="14"/>
  <c r="BH130" i="14"/>
  <c r="BL90" i="14" l="1"/>
  <c r="BM90" i="14"/>
  <c r="BL74" i="14"/>
  <c r="BM74" i="14"/>
  <c r="BG2" i="14"/>
  <c r="BI7" i="14"/>
  <c r="BH7" i="14"/>
  <c r="BM34" i="14"/>
  <c r="BL34" i="14"/>
  <c r="BM135" i="14"/>
  <c r="BL135" i="14"/>
  <c r="BO78" i="14"/>
  <c r="BN78" i="14"/>
  <c r="BK117" i="14"/>
  <c r="BJ117" i="14"/>
  <c r="BK125" i="14"/>
  <c r="BJ125" i="14"/>
  <c r="BK27" i="14"/>
  <c r="BJ27" i="14"/>
  <c r="BK181" i="14"/>
  <c r="BJ181" i="14"/>
  <c r="BK57" i="14"/>
  <c r="BJ57" i="14"/>
  <c r="BK192" i="14"/>
  <c r="BJ192" i="14"/>
  <c r="BM127" i="14"/>
  <c r="BL127" i="14"/>
  <c r="BK81" i="14"/>
  <c r="BJ81" i="14"/>
  <c r="BM140" i="14"/>
  <c r="BL140" i="14"/>
  <c r="BM103" i="14"/>
  <c r="BL103" i="14"/>
  <c r="BK175" i="14"/>
  <c r="BJ175" i="14"/>
  <c r="BK157" i="14"/>
  <c r="BJ157" i="14"/>
  <c r="BM25" i="14"/>
  <c r="BL25" i="14"/>
  <c r="BL86" i="14"/>
  <c r="BM86" i="14"/>
  <c r="BK61" i="14"/>
  <c r="BJ61" i="14"/>
  <c r="BM59" i="14"/>
  <c r="BL59" i="14"/>
  <c r="BK147" i="14"/>
  <c r="BJ147" i="14"/>
  <c r="BM136" i="14"/>
  <c r="BL136" i="14"/>
  <c r="BM39" i="14"/>
  <c r="BL39" i="14"/>
  <c r="BM155" i="14"/>
  <c r="BL155" i="14"/>
  <c r="BM63" i="14"/>
  <c r="BL63" i="14"/>
  <c r="BM14" i="14"/>
  <c r="BL14" i="14"/>
  <c r="BK168" i="14"/>
  <c r="BJ168" i="14"/>
  <c r="BM47" i="14"/>
  <c r="BL47" i="14"/>
  <c r="BM75" i="14"/>
  <c r="BL75" i="14"/>
  <c r="BL187" i="14"/>
  <c r="BM187" i="14"/>
  <c r="BM170" i="14"/>
  <c r="BL170" i="14"/>
  <c r="BJ171" i="14"/>
  <c r="BK171" i="14"/>
  <c r="BL179" i="14"/>
  <c r="BM179" i="14"/>
  <c r="BL191" i="14"/>
  <c r="BM191" i="14"/>
  <c r="BL17" i="14"/>
  <c r="BM17" i="14"/>
  <c r="BM166" i="14"/>
  <c r="BL166" i="14"/>
  <c r="BK37" i="14"/>
  <c r="BJ37" i="14"/>
  <c r="BM55" i="14"/>
  <c r="BL55" i="14"/>
  <c r="BK101" i="14"/>
  <c r="BJ101" i="14"/>
  <c r="BK73" i="14"/>
  <c r="BJ73" i="14"/>
  <c r="BK110" i="14"/>
  <c r="BJ110" i="14"/>
  <c r="BM105" i="14"/>
  <c r="BL105" i="14"/>
  <c r="BK162" i="14"/>
  <c r="BJ162" i="14"/>
  <c r="BM43" i="14"/>
  <c r="BL43" i="14"/>
  <c r="BM99" i="14"/>
  <c r="BL99" i="14"/>
  <c r="BM116" i="14"/>
  <c r="BL116" i="14"/>
  <c r="BO23" i="14"/>
  <c r="BN23" i="14"/>
  <c r="BL102" i="14"/>
  <c r="BM102" i="14"/>
  <c r="BM8" i="14"/>
  <c r="BL8" i="14"/>
  <c r="BK153" i="14"/>
  <c r="BJ153" i="14"/>
  <c r="BM18" i="14"/>
  <c r="BL18" i="14"/>
  <c r="BM190" i="14"/>
  <c r="BL190" i="14"/>
  <c r="BM172" i="14"/>
  <c r="BL172" i="14"/>
  <c r="BM151" i="14"/>
  <c r="BL151" i="14"/>
  <c r="BK177" i="14"/>
  <c r="BJ177" i="14"/>
  <c r="BM69" i="14"/>
  <c r="BL69" i="14"/>
  <c r="BK29" i="14"/>
  <c r="BJ29" i="14"/>
  <c r="BM12" i="14"/>
  <c r="BL12" i="14"/>
  <c r="BM159" i="14"/>
  <c r="BL159" i="14"/>
  <c r="BL174" i="14"/>
  <c r="BM174" i="14"/>
  <c r="BL199" i="14"/>
  <c r="BM199" i="14"/>
  <c r="BL66" i="14"/>
  <c r="BM66" i="14"/>
  <c r="BL98" i="14"/>
  <c r="BM98" i="14"/>
  <c r="BM67" i="14"/>
  <c r="BL67" i="14"/>
  <c r="BJ96" i="14"/>
  <c r="BK96" i="14"/>
  <c r="BK106" i="14"/>
  <c r="BJ106" i="14"/>
  <c r="BO133" i="14"/>
  <c r="BN133" i="14"/>
  <c r="BM131" i="14"/>
  <c r="BL131" i="14"/>
  <c r="BO21" i="14"/>
  <c r="BN21" i="14"/>
  <c r="BK156" i="14"/>
  <c r="BJ156" i="14"/>
  <c r="BK152" i="14"/>
  <c r="BJ152" i="14"/>
  <c r="BK121" i="14"/>
  <c r="BJ121" i="14"/>
  <c r="BO82" i="14"/>
  <c r="BN82" i="14"/>
  <c r="BM15" i="14"/>
  <c r="BL15" i="14"/>
  <c r="BM93" i="14"/>
  <c r="BL93" i="14"/>
  <c r="BK132" i="14"/>
  <c r="BJ132" i="14"/>
  <c r="BK148" i="14"/>
  <c r="BJ148" i="14"/>
  <c r="BL178" i="14"/>
  <c r="BM178" i="14"/>
  <c r="BK52" i="14"/>
  <c r="BJ52" i="14"/>
  <c r="BM104" i="14"/>
  <c r="BL104" i="14"/>
  <c r="BM68" i="14"/>
  <c r="BL68" i="14"/>
  <c r="BK24" i="14"/>
  <c r="BJ24" i="14"/>
  <c r="BK44" i="14"/>
  <c r="BJ44" i="14"/>
  <c r="BK163" i="14"/>
  <c r="BJ163" i="14"/>
  <c r="BK64" i="14"/>
  <c r="BJ64" i="14"/>
  <c r="BK40" i="14"/>
  <c r="BJ40" i="14"/>
  <c r="BM158" i="14"/>
  <c r="BL158" i="14"/>
  <c r="BM88" i="14"/>
  <c r="BL88" i="14"/>
  <c r="BM92" i="14"/>
  <c r="BL92" i="14"/>
  <c r="BK167" i="14"/>
  <c r="BJ167" i="14"/>
  <c r="BM46" i="14"/>
  <c r="BL46" i="14"/>
  <c r="BK185" i="14"/>
  <c r="BJ185" i="14"/>
  <c r="BM183" i="14"/>
  <c r="BL183" i="14"/>
  <c r="BL30" i="14"/>
  <c r="BM30" i="14"/>
  <c r="BL28" i="14"/>
  <c r="BM28" i="14"/>
  <c r="BM139" i="14"/>
  <c r="BL139" i="14"/>
  <c r="BM111" i="14"/>
  <c r="BL111" i="14"/>
  <c r="BM76" i="14"/>
  <c r="BL76" i="14"/>
  <c r="BM150" i="14"/>
  <c r="BL150" i="14"/>
  <c r="BM108" i="14"/>
  <c r="BL108" i="14"/>
  <c r="BM42" i="14"/>
  <c r="BL42" i="14"/>
  <c r="BM189" i="14"/>
  <c r="BL189" i="14"/>
  <c r="BM197" i="14"/>
  <c r="BL197" i="14"/>
  <c r="BL91" i="14"/>
  <c r="BM91" i="14"/>
  <c r="BM107" i="14"/>
  <c r="BL107" i="14"/>
  <c r="BK118" i="14"/>
  <c r="BJ118" i="14"/>
  <c r="BK45" i="14"/>
  <c r="BJ45" i="14"/>
  <c r="BO184" i="14"/>
  <c r="BN184" i="14"/>
  <c r="BM10" i="14"/>
  <c r="BL10" i="14"/>
  <c r="BK31" i="14"/>
  <c r="BJ31" i="14"/>
  <c r="BK122" i="14"/>
  <c r="BJ122" i="14"/>
  <c r="BK89" i="14"/>
  <c r="BJ89" i="14"/>
  <c r="BK33" i="14"/>
  <c r="BJ33" i="14"/>
  <c r="BK200" i="14"/>
  <c r="BJ200" i="14"/>
  <c r="BM20" i="14"/>
  <c r="BL20" i="14"/>
  <c r="BM186" i="14"/>
  <c r="BL186" i="14"/>
  <c r="BK164" i="14"/>
  <c r="BJ164" i="14"/>
  <c r="BM51" i="14"/>
  <c r="BL51" i="14"/>
  <c r="BM83" i="14"/>
  <c r="BL83" i="14"/>
  <c r="BK134" i="14"/>
  <c r="BJ134" i="14"/>
  <c r="BK65" i="14"/>
  <c r="BJ65" i="14"/>
  <c r="BM173" i="14"/>
  <c r="BL173" i="14"/>
  <c r="BL109" i="14"/>
  <c r="BM109" i="14"/>
  <c r="BM141" i="14"/>
  <c r="BL141" i="14"/>
  <c r="BL129" i="14"/>
  <c r="BM129" i="14"/>
  <c r="BL70" i="14"/>
  <c r="BM70" i="14"/>
  <c r="BL169" i="14"/>
  <c r="BM169" i="14"/>
  <c r="BL180" i="14"/>
  <c r="BM180" i="14"/>
  <c r="BL9" i="14"/>
  <c r="BM9" i="14"/>
  <c r="BJ72" i="14"/>
  <c r="BK72" i="14"/>
  <c r="BL95" i="14"/>
  <c r="BM95" i="14"/>
  <c r="BM79" i="14"/>
  <c r="BL79" i="14"/>
  <c r="BK138" i="14"/>
  <c r="BJ138" i="14"/>
  <c r="BM35" i="14"/>
  <c r="BL35" i="14"/>
  <c r="BK97" i="14"/>
  <c r="BJ97" i="14"/>
  <c r="BM112" i="14"/>
  <c r="BL112" i="14"/>
  <c r="BK194" i="14"/>
  <c r="BJ194" i="14"/>
  <c r="BK143" i="14"/>
  <c r="BJ143" i="14"/>
  <c r="BK114" i="14"/>
  <c r="BJ114" i="14"/>
  <c r="BM198" i="14"/>
  <c r="BL198" i="14"/>
  <c r="BK85" i="14"/>
  <c r="BJ85" i="14"/>
  <c r="BK149" i="14"/>
  <c r="BJ149" i="14"/>
  <c r="BJ144" i="14"/>
  <c r="BK144" i="14"/>
  <c r="BK188" i="14"/>
  <c r="BJ188" i="14"/>
  <c r="BK145" i="14"/>
  <c r="BJ145" i="14"/>
  <c r="BK41" i="14"/>
  <c r="BJ41" i="14"/>
  <c r="BM124" i="14"/>
  <c r="BL124" i="14"/>
  <c r="BK53" i="14"/>
  <c r="BJ53" i="14"/>
  <c r="BK126" i="14"/>
  <c r="BJ126" i="14"/>
  <c r="BM120" i="14"/>
  <c r="BL120" i="14"/>
  <c r="BK49" i="14"/>
  <c r="BJ49" i="14"/>
  <c r="BM16" i="14"/>
  <c r="BL16" i="14"/>
  <c r="BM87" i="14"/>
  <c r="BL87" i="14"/>
  <c r="BK77" i="14"/>
  <c r="BJ77" i="14"/>
  <c r="BL182" i="14"/>
  <c r="BM182" i="14"/>
  <c r="BL193" i="14"/>
  <c r="BM193" i="14"/>
  <c r="BJ130" i="14"/>
  <c r="BK130" i="14"/>
  <c r="BL71" i="14"/>
  <c r="BM71" i="14"/>
  <c r="BL137" i="14"/>
  <c r="BM137" i="14"/>
  <c r="BM100" i="14"/>
  <c r="BL100" i="14"/>
  <c r="BM196" i="14"/>
  <c r="BL196" i="14"/>
  <c r="BM154" i="14"/>
  <c r="BL154" i="14"/>
  <c r="BK160" i="14"/>
  <c r="BJ160" i="14"/>
  <c r="BM50" i="14"/>
  <c r="BL50" i="14"/>
  <c r="BM38" i="14"/>
  <c r="BL38" i="14"/>
  <c r="BM176" i="14"/>
  <c r="BL176" i="14"/>
  <c r="BK56" i="14"/>
  <c r="BJ56" i="14"/>
  <c r="BM19" i="14"/>
  <c r="BL19" i="14"/>
  <c r="BM119" i="14"/>
  <c r="BL119" i="14"/>
  <c r="BL113" i="14"/>
  <c r="BM113" i="14"/>
  <c r="BM115" i="14"/>
  <c r="BL115" i="14"/>
  <c r="BL142" i="14"/>
  <c r="BM142" i="14"/>
  <c r="BK48" i="14"/>
  <c r="BJ48" i="14"/>
  <c r="BM84" i="14"/>
  <c r="BL84" i="14"/>
  <c r="BO13" i="14"/>
  <c r="BN13" i="14"/>
  <c r="BM165" i="14"/>
  <c r="BL165" i="14"/>
  <c r="BK60" i="14"/>
  <c r="BJ60" i="14"/>
  <c r="BK36" i="14"/>
  <c r="BJ36" i="14"/>
  <c r="BM80" i="14"/>
  <c r="BL80" i="14"/>
  <c r="BL195" i="14"/>
  <c r="BM195" i="14"/>
  <c r="BM62" i="14"/>
  <c r="BL62" i="14"/>
  <c r="BM11" i="14"/>
  <c r="BL11" i="14"/>
  <c r="BK32" i="14"/>
  <c r="BJ32" i="14"/>
  <c r="BM54" i="14"/>
  <c r="BL54" i="14"/>
  <c r="BK94" i="14"/>
  <c r="BJ94" i="14"/>
  <c r="BM58" i="14"/>
  <c r="BL58" i="14"/>
  <c r="BM123" i="14"/>
  <c r="BL123" i="14"/>
  <c r="BL128" i="14"/>
  <c r="BM128" i="14"/>
  <c r="BM22" i="14"/>
  <c r="BL22" i="14"/>
  <c r="BL146" i="14"/>
  <c r="BM146" i="14"/>
  <c r="BJ26" i="14"/>
  <c r="BK26" i="14"/>
  <c r="BJ161" i="14"/>
  <c r="BK161" i="14"/>
  <c r="BN146" i="14" l="1"/>
  <c r="BO146" i="14"/>
  <c r="BO128" i="14"/>
  <c r="BN128" i="14"/>
  <c r="BO142" i="14"/>
  <c r="BN142" i="14"/>
  <c r="BN113" i="14"/>
  <c r="BO113" i="14"/>
  <c r="BO71" i="14"/>
  <c r="BN71" i="14"/>
  <c r="BO178" i="14"/>
  <c r="BN178" i="14"/>
  <c r="BO66" i="14"/>
  <c r="BN66" i="14"/>
  <c r="BO174" i="14"/>
  <c r="BN174" i="14"/>
  <c r="BO102" i="14"/>
  <c r="BN102" i="14"/>
  <c r="BO191" i="14"/>
  <c r="BN191" i="14"/>
  <c r="BM171" i="14"/>
  <c r="BL171" i="14"/>
  <c r="BO187" i="14"/>
  <c r="BN187" i="14"/>
  <c r="BO86" i="14"/>
  <c r="BN86" i="14"/>
  <c r="BL26" i="14"/>
  <c r="BM26" i="14"/>
  <c r="BM161" i="14"/>
  <c r="BL161" i="14"/>
  <c r="BN195" i="14"/>
  <c r="BO195" i="14"/>
  <c r="BO193" i="14"/>
  <c r="BN193" i="14"/>
  <c r="BM72" i="14"/>
  <c r="BL72" i="14"/>
  <c r="BO180" i="14"/>
  <c r="BN180" i="14"/>
  <c r="BO70" i="14"/>
  <c r="BN70" i="14"/>
  <c r="BO91" i="14"/>
  <c r="BN91" i="14"/>
  <c r="BN30" i="14"/>
  <c r="BO30" i="14"/>
  <c r="BN22" i="14"/>
  <c r="BO22" i="14"/>
  <c r="BN123" i="14"/>
  <c r="BO123" i="14"/>
  <c r="BL94" i="14"/>
  <c r="BM94" i="14"/>
  <c r="BL32" i="14"/>
  <c r="BM32" i="14"/>
  <c r="BN62" i="14"/>
  <c r="BO62" i="14"/>
  <c r="BN80" i="14"/>
  <c r="BO80" i="14"/>
  <c r="BL60" i="14"/>
  <c r="BM60" i="14"/>
  <c r="BL48" i="14"/>
  <c r="BM48" i="14"/>
  <c r="BN115" i="14"/>
  <c r="BO115" i="14"/>
  <c r="BN119" i="14"/>
  <c r="BO119" i="14"/>
  <c r="BL56" i="14"/>
  <c r="BM56" i="14"/>
  <c r="BN38" i="14"/>
  <c r="BO38" i="14"/>
  <c r="BL160" i="14"/>
  <c r="BM160" i="14"/>
  <c r="BO196" i="14"/>
  <c r="BN196" i="14"/>
  <c r="BO87" i="14"/>
  <c r="BN87" i="14"/>
  <c r="BM49" i="14"/>
  <c r="BL49" i="14"/>
  <c r="BM126" i="14"/>
  <c r="BL126" i="14"/>
  <c r="BO124" i="14"/>
  <c r="BN124" i="14"/>
  <c r="BM145" i="14"/>
  <c r="BL145" i="14"/>
  <c r="BM85" i="14"/>
  <c r="BL85" i="14"/>
  <c r="BM114" i="14"/>
  <c r="BL114" i="14"/>
  <c r="BM194" i="14"/>
  <c r="BL194" i="14"/>
  <c r="BM97" i="14"/>
  <c r="BL97" i="14"/>
  <c r="BM138" i="14"/>
  <c r="BL138" i="14"/>
  <c r="BM65" i="14"/>
  <c r="BL65" i="14"/>
  <c r="BO83" i="14"/>
  <c r="BN83" i="14"/>
  <c r="BM164" i="14"/>
  <c r="BL164" i="14"/>
  <c r="BO20" i="14"/>
  <c r="BN20" i="14"/>
  <c r="BM33" i="14"/>
  <c r="BL33" i="14"/>
  <c r="BM122" i="14"/>
  <c r="BL122" i="14"/>
  <c r="BO10" i="14"/>
  <c r="BN10" i="14"/>
  <c r="BM45" i="14"/>
  <c r="BL45" i="14"/>
  <c r="BO107" i="14"/>
  <c r="BN107" i="14"/>
  <c r="BN197" i="14"/>
  <c r="BO197" i="14"/>
  <c r="BN42" i="14"/>
  <c r="BO42" i="14"/>
  <c r="BN150" i="14"/>
  <c r="BO150" i="14"/>
  <c r="BN111" i="14"/>
  <c r="BO111" i="14"/>
  <c r="BN183" i="14"/>
  <c r="BO183" i="14"/>
  <c r="BN46" i="14"/>
  <c r="BO46" i="14"/>
  <c r="BN92" i="14"/>
  <c r="BO92" i="14"/>
  <c r="BN158" i="14"/>
  <c r="BO158" i="14"/>
  <c r="BL64" i="14"/>
  <c r="BM64" i="14"/>
  <c r="BL44" i="14"/>
  <c r="BM44" i="14"/>
  <c r="BN68" i="14"/>
  <c r="BO68" i="14"/>
  <c r="BL52" i="14"/>
  <c r="BM52" i="14"/>
  <c r="BL148" i="14"/>
  <c r="BM148" i="14"/>
  <c r="BO93" i="14"/>
  <c r="BN93" i="14"/>
  <c r="BL152" i="14"/>
  <c r="BM152" i="14"/>
  <c r="BO159" i="14"/>
  <c r="BN159" i="14"/>
  <c r="BM29" i="14"/>
  <c r="BL29" i="14"/>
  <c r="BM177" i="14"/>
  <c r="BL177" i="14"/>
  <c r="BO172" i="14"/>
  <c r="BN172" i="14"/>
  <c r="BO18" i="14"/>
  <c r="BN18" i="14"/>
  <c r="BO8" i="14"/>
  <c r="BN8" i="14"/>
  <c r="BO99" i="14"/>
  <c r="BN99" i="14"/>
  <c r="BM162" i="14"/>
  <c r="BL162" i="14"/>
  <c r="BM110" i="14"/>
  <c r="BL110" i="14"/>
  <c r="BM101" i="14"/>
  <c r="BL101" i="14"/>
  <c r="BM37" i="14"/>
  <c r="BL37" i="14"/>
  <c r="BO170" i="14"/>
  <c r="BN170" i="14"/>
  <c r="BO75" i="14"/>
  <c r="BN75" i="14"/>
  <c r="BM168" i="14"/>
  <c r="BL168" i="14"/>
  <c r="BO63" i="14"/>
  <c r="BN63" i="14"/>
  <c r="BO39" i="14"/>
  <c r="BN39" i="14"/>
  <c r="BM147" i="14"/>
  <c r="BL147" i="14"/>
  <c r="BM61" i="14"/>
  <c r="BL61" i="14"/>
  <c r="BO25" i="14"/>
  <c r="BN25" i="14"/>
  <c r="BM175" i="14"/>
  <c r="BL175" i="14"/>
  <c r="BO140" i="14"/>
  <c r="BN140" i="14"/>
  <c r="BN127" i="14"/>
  <c r="BO127" i="14"/>
  <c r="BM57" i="14"/>
  <c r="BL57" i="14"/>
  <c r="BM27" i="14"/>
  <c r="BL27" i="14"/>
  <c r="BL117" i="14"/>
  <c r="BM117" i="14"/>
  <c r="BN135" i="14"/>
  <c r="BO135" i="14"/>
  <c r="BJ7" i="14"/>
  <c r="BK7" i="14"/>
  <c r="BI2" i="14"/>
  <c r="BO74" i="14"/>
  <c r="BN74" i="14"/>
  <c r="BL130" i="14"/>
  <c r="BM130" i="14"/>
  <c r="BO182" i="14"/>
  <c r="BN182" i="14"/>
  <c r="BO9" i="14"/>
  <c r="BN9" i="14"/>
  <c r="BO129" i="14"/>
  <c r="BN129" i="14"/>
  <c r="BN28" i="14"/>
  <c r="BO28" i="14"/>
  <c r="BM96" i="14"/>
  <c r="BL96" i="14"/>
  <c r="BO98" i="14"/>
  <c r="BN98" i="14"/>
  <c r="BO199" i="14"/>
  <c r="BN199" i="14"/>
  <c r="BO17" i="14"/>
  <c r="BN17" i="14"/>
  <c r="BO179" i="14"/>
  <c r="BN179" i="14"/>
  <c r="BO137" i="14"/>
  <c r="BN137" i="14"/>
  <c r="BM144" i="14"/>
  <c r="BL144" i="14"/>
  <c r="BO95" i="14"/>
  <c r="BN95" i="14"/>
  <c r="BO169" i="14"/>
  <c r="BN169" i="14"/>
  <c r="BN109" i="14"/>
  <c r="BO109" i="14"/>
  <c r="BN58" i="14"/>
  <c r="BO58" i="14"/>
  <c r="BN54" i="14"/>
  <c r="BO54" i="14"/>
  <c r="BN11" i="14"/>
  <c r="BO11" i="14"/>
  <c r="BL36" i="14"/>
  <c r="BM36" i="14"/>
  <c r="BN165" i="14"/>
  <c r="BO165" i="14"/>
  <c r="BN84" i="14"/>
  <c r="BO84" i="14"/>
  <c r="BN19" i="14"/>
  <c r="BO19" i="14"/>
  <c r="BN176" i="14"/>
  <c r="BO176" i="14"/>
  <c r="BN50" i="14"/>
  <c r="BO50" i="14"/>
  <c r="BN154" i="14"/>
  <c r="BO154" i="14"/>
  <c r="BN100" i="14"/>
  <c r="BO100" i="14"/>
  <c r="BM77" i="14"/>
  <c r="BL77" i="14"/>
  <c r="BO16" i="14"/>
  <c r="BN16" i="14"/>
  <c r="BO120" i="14"/>
  <c r="BN120" i="14"/>
  <c r="BM53" i="14"/>
  <c r="BL53" i="14"/>
  <c r="BM41" i="14"/>
  <c r="BL41" i="14"/>
  <c r="BM188" i="14"/>
  <c r="BL188" i="14"/>
  <c r="BM149" i="14"/>
  <c r="BL149" i="14"/>
  <c r="BO198" i="14"/>
  <c r="BN198" i="14"/>
  <c r="BL143" i="14"/>
  <c r="BM143" i="14"/>
  <c r="BO112" i="14"/>
  <c r="BN112" i="14"/>
  <c r="BO35" i="14"/>
  <c r="BN35" i="14"/>
  <c r="BO79" i="14"/>
  <c r="BN79" i="14"/>
  <c r="BN141" i="14"/>
  <c r="BO141" i="14"/>
  <c r="BO173" i="14"/>
  <c r="BN173" i="14"/>
  <c r="BM134" i="14"/>
  <c r="BL134" i="14"/>
  <c r="BO51" i="14"/>
  <c r="BN51" i="14"/>
  <c r="BO186" i="14"/>
  <c r="BN186" i="14"/>
  <c r="BM200" i="14"/>
  <c r="BL200" i="14"/>
  <c r="BM89" i="14"/>
  <c r="BL89" i="14"/>
  <c r="BM31" i="14"/>
  <c r="BL31" i="14"/>
  <c r="BM118" i="14"/>
  <c r="BL118" i="14"/>
  <c r="BN189" i="14"/>
  <c r="BO189" i="14"/>
  <c r="BN108" i="14"/>
  <c r="BO108" i="14"/>
  <c r="BN76" i="14"/>
  <c r="BO76" i="14"/>
  <c r="BN139" i="14"/>
  <c r="BO139" i="14"/>
  <c r="BL185" i="14"/>
  <c r="BM185" i="14"/>
  <c r="BL167" i="14"/>
  <c r="BM167" i="14"/>
  <c r="BN88" i="14"/>
  <c r="BO88" i="14"/>
  <c r="BL40" i="14"/>
  <c r="BM40" i="14"/>
  <c r="BL163" i="14"/>
  <c r="BM163" i="14"/>
  <c r="BL24" i="14"/>
  <c r="BM24" i="14"/>
  <c r="BN104" i="14"/>
  <c r="BO104" i="14"/>
  <c r="BL132" i="14"/>
  <c r="BM132" i="14"/>
  <c r="BN15" i="14"/>
  <c r="BO15" i="14"/>
  <c r="BL121" i="14"/>
  <c r="BM121" i="14"/>
  <c r="BL156" i="14"/>
  <c r="BM156" i="14"/>
  <c r="BO131" i="14"/>
  <c r="BN131" i="14"/>
  <c r="BL106" i="14"/>
  <c r="BM106" i="14"/>
  <c r="BO67" i="14"/>
  <c r="BN67" i="14"/>
  <c r="BO12" i="14"/>
  <c r="BN12" i="14"/>
  <c r="BO69" i="14"/>
  <c r="BN69" i="14"/>
  <c r="BO151" i="14"/>
  <c r="BN151" i="14"/>
  <c r="BO190" i="14"/>
  <c r="BN190" i="14"/>
  <c r="BM153" i="14"/>
  <c r="BL153" i="14"/>
  <c r="BO116" i="14"/>
  <c r="BN116" i="14"/>
  <c r="BO43" i="14"/>
  <c r="BN43" i="14"/>
  <c r="BO105" i="14"/>
  <c r="BN105" i="14"/>
  <c r="BM73" i="14"/>
  <c r="BL73" i="14"/>
  <c r="BO55" i="14"/>
  <c r="BN55" i="14"/>
  <c r="BO166" i="14"/>
  <c r="BN166" i="14"/>
  <c r="BO47" i="14"/>
  <c r="BN47" i="14"/>
  <c r="BO14" i="14"/>
  <c r="BN14" i="14"/>
  <c r="BO155" i="14"/>
  <c r="BN155" i="14"/>
  <c r="BO136" i="14"/>
  <c r="BN136" i="14"/>
  <c r="BO59" i="14"/>
  <c r="BN59" i="14"/>
  <c r="BM157" i="14"/>
  <c r="BL157" i="14"/>
  <c r="BO103" i="14"/>
  <c r="BN103" i="14"/>
  <c r="BM81" i="14"/>
  <c r="BL81" i="14"/>
  <c r="BM192" i="14"/>
  <c r="BL192" i="14"/>
  <c r="BM181" i="14"/>
  <c r="BL181" i="14"/>
  <c r="BL125" i="14"/>
  <c r="BM125" i="14"/>
  <c r="BN34" i="14"/>
  <c r="BO34" i="14"/>
  <c r="BO90" i="14"/>
  <c r="BN90" i="14"/>
  <c r="BO106" i="14" l="1"/>
  <c r="BN106" i="14"/>
  <c r="BO156" i="14"/>
  <c r="BN156" i="14"/>
  <c r="BO163" i="14"/>
  <c r="BN163" i="14"/>
  <c r="BN185" i="14"/>
  <c r="BO185" i="14"/>
  <c r="BO27" i="14"/>
  <c r="BN27" i="14"/>
  <c r="BO175" i="14"/>
  <c r="BN175" i="14"/>
  <c r="BO61" i="14"/>
  <c r="BN61" i="14"/>
  <c r="BO168" i="14"/>
  <c r="BN168" i="14"/>
  <c r="BO101" i="14"/>
  <c r="BN101" i="14"/>
  <c r="BO162" i="14"/>
  <c r="BN162" i="14"/>
  <c r="BO29" i="14"/>
  <c r="BN29" i="14"/>
  <c r="BO45" i="14"/>
  <c r="BN45" i="14"/>
  <c r="BO122" i="14"/>
  <c r="BN122" i="14"/>
  <c r="BO138" i="14"/>
  <c r="BN138" i="14"/>
  <c r="BO194" i="14"/>
  <c r="BN194" i="14"/>
  <c r="BO85" i="14"/>
  <c r="BN85" i="14"/>
  <c r="BO49" i="14"/>
  <c r="BN49" i="14"/>
  <c r="BN72" i="14"/>
  <c r="BO72" i="14"/>
  <c r="BO118" i="14"/>
  <c r="BN118" i="14"/>
  <c r="BO89" i="14"/>
  <c r="BN89" i="14"/>
  <c r="BO134" i="14"/>
  <c r="BN134" i="14"/>
  <c r="BO149" i="14"/>
  <c r="BN149" i="14"/>
  <c r="BO41" i="14"/>
  <c r="BN41" i="14"/>
  <c r="BO77" i="14"/>
  <c r="BN77" i="14"/>
  <c r="BO152" i="14"/>
  <c r="BN152" i="14"/>
  <c r="BO148" i="14"/>
  <c r="BN148" i="14"/>
  <c r="BO64" i="14"/>
  <c r="BN64" i="14"/>
  <c r="BO48" i="14"/>
  <c r="BN48" i="14"/>
  <c r="BO32" i="14"/>
  <c r="BN32" i="14"/>
  <c r="BN26" i="14"/>
  <c r="BO26" i="14"/>
  <c r="BO192" i="14"/>
  <c r="BN192" i="14"/>
  <c r="BO125" i="14"/>
  <c r="BN125" i="14"/>
  <c r="BO121" i="14"/>
  <c r="BN121" i="14"/>
  <c r="BO132" i="14"/>
  <c r="BN132" i="14"/>
  <c r="BO24" i="14"/>
  <c r="BN24" i="14"/>
  <c r="BO40" i="14"/>
  <c r="BN40" i="14"/>
  <c r="BO167" i="14"/>
  <c r="BN167" i="14"/>
  <c r="BO143" i="14"/>
  <c r="BN143" i="14"/>
  <c r="BO36" i="14"/>
  <c r="BN36" i="14"/>
  <c r="BN130" i="14"/>
  <c r="BO130" i="14"/>
  <c r="BO57" i="14"/>
  <c r="BN57" i="14"/>
  <c r="BO147" i="14"/>
  <c r="BN147" i="14"/>
  <c r="BO37" i="14"/>
  <c r="BN37" i="14"/>
  <c r="BO110" i="14"/>
  <c r="BN110" i="14"/>
  <c r="BN177" i="14"/>
  <c r="BO177" i="14"/>
  <c r="BO33" i="14"/>
  <c r="BN33" i="14"/>
  <c r="BO164" i="14"/>
  <c r="BN164" i="14"/>
  <c r="BO65" i="14"/>
  <c r="BN65" i="14"/>
  <c r="BO97" i="14"/>
  <c r="BN97" i="14"/>
  <c r="BO114" i="14"/>
  <c r="BN114" i="14"/>
  <c r="BO145" i="14"/>
  <c r="BN145" i="14"/>
  <c r="BO126" i="14"/>
  <c r="BN126" i="14"/>
  <c r="BN161" i="14"/>
  <c r="BO161" i="14"/>
  <c r="BN171" i="14"/>
  <c r="BO171" i="14"/>
  <c r="BO181" i="14"/>
  <c r="BN181" i="14"/>
  <c r="BO81" i="14"/>
  <c r="BN81" i="14"/>
  <c r="BO157" i="14"/>
  <c r="BN157" i="14"/>
  <c r="BO73" i="14"/>
  <c r="BN73" i="14"/>
  <c r="BO153" i="14"/>
  <c r="BN153" i="14"/>
  <c r="BO31" i="14"/>
  <c r="BN31" i="14"/>
  <c r="BO200" i="14"/>
  <c r="BN200" i="14"/>
  <c r="BO188" i="14"/>
  <c r="BN188" i="14"/>
  <c r="BO53" i="14"/>
  <c r="BN53" i="14"/>
  <c r="BN144" i="14"/>
  <c r="BO144" i="14"/>
  <c r="BN96" i="14"/>
  <c r="BO96" i="14"/>
  <c r="BK2" i="14"/>
  <c r="BM7" i="14"/>
  <c r="BL7" i="14"/>
  <c r="BO117" i="14"/>
  <c r="BN117" i="14"/>
  <c r="BO52" i="14"/>
  <c r="BN52" i="14"/>
  <c r="BO44" i="14"/>
  <c r="BN44" i="14"/>
  <c r="BO160" i="14"/>
  <c r="BN160" i="14"/>
  <c r="BO56" i="14"/>
  <c r="BN56" i="14"/>
  <c r="BO60" i="14"/>
  <c r="BN60" i="14"/>
  <c r="BO94" i="14"/>
  <c r="BN94" i="14"/>
  <c r="BN7" i="14" l="1"/>
  <c r="BO2" i="14" s="1"/>
  <c r="BM2" i="14"/>
  <c r="BO7" i="14"/>
  <c r="I37" i="9" l="1"/>
  <c r="I36" i="9"/>
  <c r="I35" i="9"/>
  <c r="I34" i="9"/>
  <c r="I33" i="9"/>
  <c r="I32" i="9"/>
  <c r="I31" i="9"/>
  <c r="I30" i="9"/>
  <c r="I29" i="9"/>
  <c r="I28" i="9"/>
  <c r="I27" i="9"/>
  <c r="I26" i="9"/>
  <c r="I25" i="9"/>
  <c r="G36" i="9"/>
  <c r="G35" i="9"/>
  <c r="G34" i="9"/>
  <c r="G33" i="9"/>
  <c r="G32" i="9"/>
  <c r="G31" i="9"/>
  <c r="G30" i="9"/>
  <c r="G29" i="9"/>
  <c r="G28" i="9"/>
  <c r="G27" i="9"/>
  <c r="G26" i="9"/>
  <c r="G25" i="9"/>
  <c r="L5" i="9"/>
  <c r="L6" i="9"/>
  <c r="L7" i="9"/>
  <c r="L8" i="9"/>
  <c r="L9" i="9"/>
  <c r="L10" i="9"/>
  <c r="L11" i="9"/>
  <c r="L12" i="9"/>
  <c r="L13" i="9"/>
  <c r="L14" i="9"/>
  <c r="L15" i="9"/>
  <c r="L16" i="9"/>
  <c r="L17" i="9"/>
  <c r="AT30" i="13" l="1"/>
  <c r="AT29" i="13"/>
  <c r="AS28" i="13"/>
  <c r="F25" i="13"/>
  <c r="F24" i="13"/>
  <c r="AX23" i="13"/>
  <c r="AS23" i="13"/>
  <c r="AQ23" i="13"/>
  <c r="K23" i="13"/>
  <c r="I23" i="13"/>
  <c r="D23" i="13"/>
  <c r="AX22" i="13"/>
  <c r="AX21" i="13"/>
  <c r="AX20" i="13"/>
  <c r="AX19" i="13"/>
  <c r="AX18" i="13"/>
  <c r="AS18" i="13"/>
  <c r="AQ18" i="13"/>
  <c r="K18" i="13"/>
  <c r="I18" i="13"/>
  <c r="F18" i="13"/>
  <c r="D18" i="13"/>
  <c r="AX17" i="13"/>
  <c r="AO17" i="13"/>
  <c r="AM17" i="13"/>
  <c r="AK17" i="13"/>
  <c r="AI17" i="13"/>
  <c r="AG17" i="13"/>
  <c r="AE17" i="13"/>
  <c r="AC17" i="13"/>
  <c r="AA17" i="13"/>
  <c r="Y17" i="13"/>
  <c r="W17" i="13"/>
  <c r="U17" i="13"/>
  <c r="S17" i="13"/>
  <c r="Q17" i="13"/>
  <c r="O17" i="13"/>
  <c r="M17" i="13"/>
  <c r="AX16" i="13"/>
  <c r="I16" i="13"/>
  <c r="F16" i="13"/>
  <c r="D16" i="13"/>
  <c r="E10" i="13"/>
  <c r="D10" i="13"/>
  <c r="E9" i="13"/>
  <c r="D9" i="13"/>
  <c r="E8" i="13"/>
  <c r="D8" i="13"/>
  <c r="E7" i="13"/>
  <c r="D7" i="13"/>
  <c r="E6" i="13"/>
  <c r="D6" i="13"/>
  <c r="E5" i="13"/>
  <c r="D5" i="13"/>
  <c r="E4" i="13"/>
  <c r="D4" i="13"/>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AF15" i="12"/>
  <c r="AF22" i="12" s="1"/>
  <c r="AE15" i="12"/>
  <c r="AD15" i="12"/>
  <c r="AC15" i="12"/>
  <c r="AC22" i="12" s="1"/>
  <c r="AB15" i="12"/>
  <c r="AB22" i="12" s="1"/>
  <c r="AA15" i="12"/>
  <c r="Z15" i="12"/>
  <c r="Y15" i="12"/>
  <c r="Y22" i="12" s="1"/>
  <c r="X15" i="12"/>
  <c r="X22" i="12" s="1"/>
  <c r="W15" i="12"/>
  <c r="V15" i="12"/>
  <c r="U15" i="12"/>
  <c r="U22" i="12" s="1"/>
  <c r="T15" i="12"/>
  <c r="T22" i="12" s="1"/>
  <c r="S15" i="12"/>
  <c r="R15" i="12"/>
  <c r="Q15" i="12"/>
  <c r="Q22" i="12" s="1"/>
  <c r="P15" i="12"/>
  <c r="P22" i="12" s="1"/>
  <c r="O15" i="12"/>
  <c r="N15" i="12"/>
  <c r="M15" i="12"/>
  <c r="M22" i="12" s="1"/>
  <c r="L15" i="12"/>
  <c r="L22" i="12" s="1"/>
  <c r="K15" i="12"/>
  <c r="J15" i="12"/>
  <c r="I15" i="12"/>
  <c r="I22" i="12" s="1"/>
  <c r="H15" i="12"/>
  <c r="H22" i="12" s="1"/>
  <c r="G15" i="12"/>
  <c r="F15" i="12"/>
  <c r="E15" i="12"/>
  <c r="E22" i="12" s="1"/>
  <c r="D15" i="12"/>
  <c r="D22" i="12" s="1"/>
  <c r="C15" i="12"/>
  <c r="C11" i="12"/>
  <c r="E11" i="12" s="1"/>
  <c r="AT10" i="12"/>
  <c r="U10" i="12"/>
  <c r="E10" i="12"/>
  <c r="C10" i="12"/>
  <c r="D10" i="12" s="1"/>
  <c r="AO9" i="12"/>
  <c r="E9" i="12"/>
  <c r="D9" i="12"/>
  <c r="C9" i="12"/>
  <c r="C8" i="12"/>
  <c r="W7" i="12"/>
  <c r="C7" i="12"/>
  <c r="U6" i="12"/>
  <c r="C6" i="12"/>
  <c r="AY5" i="12"/>
  <c r="AU5" i="12"/>
  <c r="C5" i="12"/>
  <c r="AY3" i="12"/>
  <c r="AY10" i="12" s="1"/>
  <c r="AX3" i="12"/>
  <c r="AX9" i="12" s="1"/>
  <c r="AW3" i="12"/>
  <c r="AW8" i="12" s="1"/>
  <c r="AU3" i="12"/>
  <c r="AS3" i="12"/>
  <c r="AT9" i="12" s="1"/>
  <c r="AR3" i="12"/>
  <c r="AQ3" i="12"/>
  <c r="AR11" i="12" s="1"/>
  <c r="AP3" i="12"/>
  <c r="AO3" i="12"/>
  <c r="AP9" i="12" s="1"/>
  <c r="AN3" i="12"/>
  <c r="AM3" i="12"/>
  <c r="AN11" i="12" s="1"/>
  <c r="AL3" i="12"/>
  <c r="AK3" i="12"/>
  <c r="AL9" i="12" s="1"/>
  <c r="AJ3" i="12"/>
  <c r="AI3" i="12"/>
  <c r="AJ7" i="12" s="1"/>
  <c r="AH3" i="12"/>
  <c r="AG3" i="12"/>
  <c r="AH7" i="12" s="1"/>
  <c r="AF3" i="12"/>
  <c r="AE3" i="12"/>
  <c r="AF7" i="12" s="1"/>
  <c r="AD3" i="12"/>
  <c r="AC3" i="12"/>
  <c r="AD7" i="12" s="1"/>
  <c r="AA3" i="12"/>
  <c r="AA11" i="12" s="1"/>
  <c r="Y3" i="12"/>
  <c r="Z10" i="12" s="1"/>
  <c r="W3" i="12"/>
  <c r="U3" i="12"/>
  <c r="V10" i="12" s="1"/>
  <c r="S3" i="12"/>
  <c r="S11" i="12" s="1"/>
  <c r="Q3" i="12"/>
  <c r="R10" i="12" s="1"/>
  <c r="O3" i="12"/>
  <c r="P9" i="12" s="1"/>
  <c r="M3" i="12"/>
  <c r="N10" i="12" s="1"/>
  <c r="J3" i="12"/>
  <c r="K11" i="12" s="1"/>
  <c r="H3" i="12"/>
  <c r="I9" i="12" s="1"/>
  <c r="F3" i="12"/>
  <c r="F7" i="12" s="1"/>
  <c r="D47" i="11"/>
  <c r="E47" i="11" s="1"/>
  <c r="F47" i="11" s="1"/>
  <c r="G47" i="11" s="1"/>
  <c r="H47" i="11" s="1"/>
  <c r="I47" i="11" s="1"/>
  <c r="J47" i="11" s="1"/>
  <c r="K47" i="11" s="1"/>
  <c r="L47" i="11" s="1"/>
  <c r="M47" i="11" s="1"/>
  <c r="N47" i="11" s="1"/>
  <c r="O47" i="11" s="1"/>
  <c r="P47" i="11" s="1"/>
  <c r="Q47" i="11" s="1"/>
  <c r="R47" i="11" s="1"/>
  <c r="S47" i="11" s="1"/>
  <c r="T47" i="11" s="1"/>
  <c r="U47" i="11" s="1"/>
  <c r="V47" i="11" s="1"/>
  <c r="W47" i="11" s="1"/>
  <c r="X47" i="11" s="1"/>
  <c r="Y47" i="11" s="1"/>
  <c r="Z47" i="11" s="1"/>
  <c r="AA47" i="11" s="1"/>
  <c r="AB47" i="11" s="1"/>
  <c r="AC47" i="11" s="1"/>
  <c r="AD47" i="11" s="1"/>
  <c r="AE47" i="11" s="1"/>
  <c r="AF47" i="11" s="1"/>
  <c r="C47"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E39" i="11"/>
  <c r="D39" i="11"/>
  <c r="C39" i="11"/>
  <c r="D21" i="10"/>
  <c r="L20" i="10"/>
  <c r="E20" i="10"/>
  <c r="D20" i="10"/>
  <c r="M19" i="10"/>
  <c r="K19" i="10"/>
  <c r="I19" i="10"/>
  <c r="G19" i="10"/>
  <c r="M18" i="10"/>
  <c r="K18" i="10"/>
  <c r="I18" i="10"/>
  <c r="G18" i="10"/>
  <c r="M17" i="10"/>
  <c r="M20" i="10" s="1"/>
  <c r="K17" i="10"/>
  <c r="K20" i="10" s="1"/>
  <c r="I17" i="10"/>
  <c r="I20" i="10" s="1"/>
  <c r="G17" i="10"/>
  <c r="G20" i="10" s="1"/>
  <c r="L16" i="10"/>
  <c r="E16" i="10"/>
  <c r="D16" i="10"/>
  <c r="K15" i="10"/>
  <c r="I15" i="10"/>
  <c r="G15" i="10"/>
  <c r="M15" i="10" s="1"/>
  <c r="K14" i="10"/>
  <c r="I14" i="10"/>
  <c r="G14" i="10"/>
  <c r="M14" i="10" s="1"/>
  <c r="K13" i="10"/>
  <c r="I13" i="10"/>
  <c r="G13" i="10"/>
  <c r="K12" i="10"/>
  <c r="I12" i="10"/>
  <c r="G12" i="10"/>
  <c r="K11" i="10"/>
  <c r="K16" i="10" s="1"/>
  <c r="I11" i="10"/>
  <c r="G11" i="10"/>
  <c r="M11" i="10" s="1"/>
  <c r="K10" i="10"/>
  <c r="I10" i="10"/>
  <c r="I16" i="10" s="1"/>
  <c r="G10" i="10"/>
  <c r="M10" i="10" s="1"/>
  <c r="L9" i="10"/>
  <c r="L21" i="10" s="1"/>
  <c r="E9" i="10"/>
  <c r="E21" i="10" s="1"/>
  <c r="D9" i="10"/>
  <c r="M8" i="10"/>
  <c r="K8" i="10"/>
  <c r="I8" i="10"/>
  <c r="G8" i="10"/>
  <c r="M7" i="10"/>
  <c r="K7" i="10"/>
  <c r="I7" i="10"/>
  <c r="G7" i="10"/>
  <c r="M6" i="10"/>
  <c r="K6" i="10"/>
  <c r="I6" i="10"/>
  <c r="G6" i="10"/>
  <c r="M5" i="10"/>
  <c r="K5" i="10"/>
  <c r="I5" i="10"/>
  <c r="G5" i="10"/>
  <c r="M4" i="10"/>
  <c r="K4" i="10"/>
  <c r="K9" i="10" s="1"/>
  <c r="I4" i="10"/>
  <c r="I9" i="10" s="1"/>
  <c r="I21" i="10" s="1"/>
  <c r="G4" i="10"/>
  <c r="G9" i="10" s="1"/>
  <c r="N38" i="9"/>
  <c r="R37" i="9"/>
  <c r="Q37" i="9"/>
  <c r="P37" i="9"/>
  <c r="O37" i="9"/>
  <c r="L37" i="9"/>
  <c r="K37" i="9"/>
  <c r="J37" i="9"/>
  <c r="M37" i="9" s="1"/>
  <c r="R36" i="9"/>
  <c r="O36" i="9"/>
  <c r="L36" i="9"/>
  <c r="D36" i="9"/>
  <c r="F36" i="9" s="1"/>
  <c r="H36" i="9" s="1"/>
  <c r="C36" i="9"/>
  <c r="E36" i="9" s="1"/>
  <c r="P36" i="9" s="1"/>
  <c r="B36" i="9"/>
  <c r="R35" i="9"/>
  <c r="O35" i="9"/>
  <c r="L35" i="9"/>
  <c r="F35" i="9"/>
  <c r="H35" i="9" s="1"/>
  <c r="K35" i="9" s="1"/>
  <c r="D35" i="9"/>
  <c r="C35" i="9"/>
  <c r="E35" i="9" s="1"/>
  <c r="P35" i="9" s="1"/>
  <c r="B35" i="9"/>
  <c r="R34" i="9"/>
  <c r="O34" i="9"/>
  <c r="L34" i="9"/>
  <c r="D34" i="9"/>
  <c r="F34" i="9" s="1"/>
  <c r="H34" i="9" s="1"/>
  <c r="C34" i="9"/>
  <c r="B34" i="9"/>
  <c r="R33" i="9"/>
  <c r="O33" i="9"/>
  <c r="L33" i="9"/>
  <c r="D33" i="9"/>
  <c r="E33" i="9" s="1"/>
  <c r="P33" i="9" s="1"/>
  <c r="C33" i="9"/>
  <c r="B33" i="9"/>
  <c r="R32" i="9"/>
  <c r="O32" i="9"/>
  <c r="L32" i="9"/>
  <c r="D32" i="9"/>
  <c r="F32" i="9" s="1"/>
  <c r="H32" i="9" s="1"/>
  <c r="C32" i="9"/>
  <c r="E32" i="9" s="1"/>
  <c r="P32" i="9" s="1"/>
  <c r="B32" i="9"/>
  <c r="R31" i="9"/>
  <c r="O31" i="9"/>
  <c r="L31" i="9"/>
  <c r="F31" i="9"/>
  <c r="H31" i="9" s="1"/>
  <c r="D31" i="9"/>
  <c r="E31" i="9" s="1"/>
  <c r="P31" i="9" s="1"/>
  <c r="C31" i="9"/>
  <c r="B31" i="9"/>
  <c r="R30" i="9"/>
  <c r="O30" i="9"/>
  <c r="L30" i="9"/>
  <c r="D30" i="9"/>
  <c r="F30" i="9" s="1"/>
  <c r="H30" i="9" s="1"/>
  <c r="C30" i="9"/>
  <c r="B30" i="9"/>
  <c r="R29" i="9"/>
  <c r="O29" i="9"/>
  <c r="L29" i="9"/>
  <c r="D29" i="9"/>
  <c r="F29" i="9" s="1"/>
  <c r="H29" i="9" s="1"/>
  <c r="C29" i="9"/>
  <c r="E29" i="9" s="1"/>
  <c r="P29" i="9" s="1"/>
  <c r="B29" i="9"/>
  <c r="R28" i="9"/>
  <c r="O28" i="9"/>
  <c r="L28" i="9"/>
  <c r="D28" i="9"/>
  <c r="F28" i="9" s="1"/>
  <c r="H28" i="9" s="1"/>
  <c r="C28" i="9"/>
  <c r="E28" i="9" s="1"/>
  <c r="P28" i="9" s="1"/>
  <c r="B28" i="9"/>
  <c r="R27" i="9"/>
  <c r="O27" i="9"/>
  <c r="L27" i="9"/>
  <c r="F27" i="9"/>
  <c r="H27" i="9" s="1"/>
  <c r="Q27" i="9" s="1"/>
  <c r="S27" i="9" s="1"/>
  <c r="D27" i="9"/>
  <c r="C27" i="9"/>
  <c r="E27" i="9" s="1"/>
  <c r="P27" i="9" s="1"/>
  <c r="B27" i="9"/>
  <c r="R26" i="9"/>
  <c r="O26" i="9"/>
  <c r="L26" i="9"/>
  <c r="F26" i="9"/>
  <c r="H26" i="9" s="1"/>
  <c r="D26" i="9"/>
  <c r="C26" i="9"/>
  <c r="B26" i="9"/>
  <c r="R25" i="9"/>
  <c r="L25" i="9"/>
  <c r="D25" i="9"/>
  <c r="C25" i="9"/>
  <c r="B25" i="9"/>
  <c r="N18" i="9"/>
  <c r="R17" i="9"/>
  <c r="S17" i="9" s="1"/>
  <c r="Q17" i="9"/>
  <c r="P17" i="9"/>
  <c r="O17" i="9"/>
  <c r="M17" i="9"/>
  <c r="K17" i="9"/>
  <c r="J17" i="9"/>
  <c r="R16" i="9"/>
  <c r="O16" i="9"/>
  <c r="F16" i="9"/>
  <c r="H16" i="9" s="1"/>
  <c r="E16" i="9"/>
  <c r="P16" i="9" s="1"/>
  <c r="R15" i="9"/>
  <c r="O15" i="9"/>
  <c r="F15" i="9"/>
  <c r="H15" i="9" s="1"/>
  <c r="J15" i="9" s="1"/>
  <c r="M15" i="9" s="1"/>
  <c r="E15" i="9"/>
  <c r="P15" i="9" s="1"/>
  <c r="R14" i="9"/>
  <c r="O14" i="9"/>
  <c r="F14" i="9"/>
  <c r="H14" i="9" s="1"/>
  <c r="J14" i="9" s="1"/>
  <c r="M14" i="9" s="1"/>
  <c r="E14" i="9"/>
  <c r="P14" i="9" s="1"/>
  <c r="R13" i="9"/>
  <c r="O13" i="9"/>
  <c r="F13" i="9"/>
  <c r="H13" i="9" s="1"/>
  <c r="J13" i="9" s="1"/>
  <c r="M13" i="9" s="1"/>
  <c r="E13" i="9"/>
  <c r="P13" i="9" s="1"/>
  <c r="R12" i="9"/>
  <c r="O12" i="9"/>
  <c r="F12" i="9"/>
  <c r="H12" i="9" s="1"/>
  <c r="E12" i="9"/>
  <c r="P12" i="9" s="1"/>
  <c r="R11" i="9"/>
  <c r="O11" i="9"/>
  <c r="J11" i="9"/>
  <c r="M11" i="9" s="1"/>
  <c r="F11" i="9"/>
  <c r="H11" i="9" s="1"/>
  <c r="E11" i="9"/>
  <c r="P11" i="9" s="1"/>
  <c r="R10" i="9"/>
  <c r="O10" i="9"/>
  <c r="F10" i="9"/>
  <c r="H10" i="9" s="1"/>
  <c r="E10" i="9"/>
  <c r="P10" i="9" s="1"/>
  <c r="R9" i="9"/>
  <c r="O9" i="9"/>
  <c r="F9" i="9"/>
  <c r="H9" i="9" s="1"/>
  <c r="E9" i="9"/>
  <c r="P9" i="9" s="1"/>
  <c r="R8" i="9"/>
  <c r="O8" i="9"/>
  <c r="F8" i="9"/>
  <c r="H8" i="9" s="1"/>
  <c r="E8" i="9"/>
  <c r="P8" i="9" s="1"/>
  <c r="R7" i="9"/>
  <c r="O7" i="9"/>
  <c r="J7" i="9"/>
  <c r="M7" i="9" s="1"/>
  <c r="F7" i="9"/>
  <c r="H7" i="9" s="1"/>
  <c r="E7" i="9"/>
  <c r="P7" i="9" s="1"/>
  <c r="R6" i="9"/>
  <c r="O6" i="9"/>
  <c r="F6" i="9"/>
  <c r="H6" i="9" s="1"/>
  <c r="E6" i="9"/>
  <c r="P6" i="9" s="1"/>
  <c r="R5" i="9"/>
  <c r="O5" i="9"/>
  <c r="O18" i="9" s="1"/>
  <c r="F5" i="9"/>
  <c r="H5" i="9" s="1"/>
  <c r="J5" i="9" s="1"/>
  <c r="M5" i="9" s="1"/>
  <c r="E5" i="9"/>
  <c r="P5" i="9" s="1"/>
  <c r="P18" i="9" s="1"/>
  <c r="G7" i="12" l="1"/>
  <c r="E26" i="9"/>
  <c r="P26" i="9" s="1"/>
  <c r="E25" i="9"/>
  <c r="P25" i="9" s="1"/>
  <c r="F25" i="9"/>
  <c r="H25" i="9" s="1"/>
  <c r="R38" i="9"/>
  <c r="S37" i="9"/>
  <c r="R18" i="9"/>
  <c r="F22" i="12"/>
  <c r="J22" i="12"/>
  <c r="N22" i="12"/>
  <c r="R22" i="12"/>
  <c r="V22" i="12"/>
  <c r="Z22" i="12"/>
  <c r="AD22" i="12"/>
  <c r="C22" i="12"/>
  <c r="G22" i="12"/>
  <c r="K22" i="12"/>
  <c r="O22" i="12"/>
  <c r="S22" i="12"/>
  <c r="W22" i="12"/>
  <c r="AA22" i="12"/>
  <c r="AE22" i="12"/>
  <c r="I5" i="12"/>
  <c r="Q6" i="12"/>
  <c r="Q5" i="12"/>
  <c r="AA7" i="12"/>
  <c r="S8" i="12"/>
  <c r="U5" i="12"/>
  <c r="Y6" i="12"/>
  <c r="K7" i="12"/>
  <c r="AE7" i="12"/>
  <c r="AY7" i="12"/>
  <c r="AA8" i="12"/>
  <c r="AS9" i="12"/>
  <c r="I10" i="12"/>
  <c r="Y10" i="12"/>
  <c r="AX10" i="12"/>
  <c r="R11" i="12"/>
  <c r="AQ11" i="12"/>
  <c r="AQ7" i="12"/>
  <c r="L9" i="12"/>
  <c r="Y5" i="12"/>
  <c r="I6" i="12"/>
  <c r="AY6" i="12"/>
  <c r="S7" i="12"/>
  <c r="AI7" i="12"/>
  <c r="AN8" i="12"/>
  <c r="T9" i="12"/>
  <c r="AW9" i="12"/>
  <c r="M10" i="12"/>
  <c r="AL10" i="12"/>
  <c r="V11" i="12"/>
  <c r="AY11" i="12"/>
  <c r="AM7" i="12"/>
  <c r="K8" i="12"/>
  <c r="AR8" i="12"/>
  <c r="H9" i="12"/>
  <c r="AB9" i="12"/>
  <c r="Q10" i="12"/>
  <c r="AP10" i="12"/>
  <c r="J11" i="12"/>
  <c r="Z11" i="12"/>
  <c r="N11" i="12"/>
  <c r="AM11" i="12"/>
  <c r="Q6" i="9"/>
  <c r="S6" i="9" s="1"/>
  <c r="K6" i="9"/>
  <c r="Q10" i="9"/>
  <c r="S10" i="9" s="1"/>
  <c r="K10" i="9"/>
  <c r="K32" i="9"/>
  <c r="Q32" i="9"/>
  <c r="S32" i="9" s="1"/>
  <c r="J32" i="9"/>
  <c r="M32" i="9" s="1"/>
  <c r="J6" i="9"/>
  <c r="M6" i="9" s="1"/>
  <c r="Q9" i="9"/>
  <c r="S9" i="9" s="1"/>
  <c r="K9" i="9"/>
  <c r="J10" i="9"/>
  <c r="M10" i="9" s="1"/>
  <c r="K25" i="9"/>
  <c r="J25" i="9"/>
  <c r="M25" i="9" s="1"/>
  <c r="K27" i="9"/>
  <c r="J27" i="9"/>
  <c r="M27" i="9" s="1"/>
  <c r="K36" i="9"/>
  <c r="Q36" i="9"/>
  <c r="S36" i="9" s="1"/>
  <c r="J36" i="9"/>
  <c r="M36" i="9" s="1"/>
  <c r="Q8" i="9"/>
  <c r="S8" i="9" s="1"/>
  <c r="K8" i="9"/>
  <c r="J9" i="9"/>
  <c r="M9" i="9" s="1"/>
  <c r="Q12" i="9"/>
  <c r="S12" i="9" s="1"/>
  <c r="K12" i="9"/>
  <c r="K16" i="9"/>
  <c r="Q16" i="9"/>
  <c r="S16" i="9" s="1"/>
  <c r="K30" i="9"/>
  <c r="J30" i="9"/>
  <c r="M30" i="9" s="1"/>
  <c r="Q30" i="9"/>
  <c r="S30" i="9" s="1"/>
  <c r="K31" i="9"/>
  <c r="J31" i="9"/>
  <c r="M31" i="9" s="1"/>
  <c r="Q31" i="9"/>
  <c r="S31" i="9" s="1"/>
  <c r="K14" i="9"/>
  <c r="Q14" i="9"/>
  <c r="S14" i="9" s="1"/>
  <c r="K28" i="9"/>
  <c r="Q28" i="9"/>
  <c r="S28" i="9" s="1"/>
  <c r="K34" i="9"/>
  <c r="J34" i="9"/>
  <c r="M34" i="9" s="1"/>
  <c r="Q34" i="9"/>
  <c r="S34" i="9" s="1"/>
  <c r="Q5" i="9"/>
  <c r="K5" i="9"/>
  <c r="K13" i="9"/>
  <c r="Q13" i="9"/>
  <c r="S13" i="9" s="1"/>
  <c r="K26" i="9"/>
  <c r="Q26" i="9"/>
  <c r="W26" i="9" s="1"/>
  <c r="J26" i="9"/>
  <c r="M26" i="9" s="1"/>
  <c r="J28" i="9"/>
  <c r="M28" i="9" s="1"/>
  <c r="Q7" i="9"/>
  <c r="S7" i="9" s="1"/>
  <c r="K7" i="9"/>
  <c r="J8" i="9"/>
  <c r="M8" i="9" s="1"/>
  <c r="Q11" i="9"/>
  <c r="S11" i="9" s="1"/>
  <c r="K11" i="9"/>
  <c r="J12" i="9"/>
  <c r="M12" i="9" s="1"/>
  <c r="Q15" i="9"/>
  <c r="S15" i="9" s="1"/>
  <c r="K15" i="9"/>
  <c r="J16" i="9"/>
  <c r="M16" i="9" s="1"/>
  <c r="Q25" i="9"/>
  <c r="U26" i="9"/>
  <c r="K29" i="9"/>
  <c r="J29" i="9"/>
  <c r="M29" i="9" s="1"/>
  <c r="Q29" i="9"/>
  <c r="S29" i="9" s="1"/>
  <c r="K21" i="10"/>
  <c r="M16" i="10"/>
  <c r="J35" i="9"/>
  <c r="M35" i="9" s="1"/>
  <c r="G16" i="10"/>
  <c r="G21" i="10" s="1"/>
  <c r="D8" i="12"/>
  <c r="E8" i="12"/>
  <c r="M9" i="10"/>
  <c r="W29" i="9"/>
  <c r="U29" i="9"/>
  <c r="O25" i="9"/>
  <c r="W28" i="9"/>
  <c r="W32" i="9"/>
  <c r="F33" i="9"/>
  <c r="H33" i="9" s="1"/>
  <c r="U36" i="9"/>
  <c r="W36" i="9"/>
  <c r="V36" i="9"/>
  <c r="U37" i="9"/>
  <c r="W37" i="9"/>
  <c r="M13" i="10"/>
  <c r="Q35" i="9"/>
  <c r="S35" i="9" s="1"/>
  <c r="D6" i="12"/>
  <c r="E6" i="12"/>
  <c r="V29" i="9"/>
  <c r="W27" i="9"/>
  <c r="U27" i="9"/>
  <c r="V27" i="9"/>
  <c r="E30" i="9"/>
  <c r="P30" i="9" s="1"/>
  <c r="V30" i="9" s="1"/>
  <c r="E34" i="9"/>
  <c r="P34" i="9" s="1"/>
  <c r="W35" i="9"/>
  <c r="V37" i="9"/>
  <c r="M12" i="10"/>
  <c r="G11" i="12"/>
  <c r="AZ11" i="12" s="1"/>
  <c r="F10" i="12"/>
  <c r="G9" i="12"/>
  <c r="AZ9" i="12" s="1"/>
  <c r="F8" i="12"/>
  <c r="G10" i="12"/>
  <c r="F9" i="12"/>
  <c r="O11" i="12"/>
  <c r="P8" i="12"/>
  <c r="P7" i="12"/>
  <c r="P10" i="12"/>
  <c r="O9" i="12"/>
  <c r="P11" i="12"/>
  <c r="O10" i="12"/>
  <c r="W11" i="12"/>
  <c r="X8" i="12"/>
  <c r="X7" i="12"/>
  <c r="X10" i="12"/>
  <c r="W9" i="12"/>
  <c r="X6" i="12"/>
  <c r="X5" i="12"/>
  <c r="X11" i="12"/>
  <c r="W10" i="12"/>
  <c r="W6" i="12"/>
  <c r="W5" i="12"/>
  <c r="AV11" i="12"/>
  <c r="AU10" i="12"/>
  <c r="AV7" i="12"/>
  <c r="AV6" i="12"/>
  <c r="AV5" i="12"/>
  <c r="AV9" i="12"/>
  <c r="AU8" i="12"/>
  <c r="AV10" i="12"/>
  <c r="AU9" i="12"/>
  <c r="D5" i="12"/>
  <c r="E5" i="12"/>
  <c r="AU6" i="12"/>
  <c r="G8" i="12"/>
  <c r="W8" i="12"/>
  <c r="AV8" i="12"/>
  <c r="F11" i="12"/>
  <c r="AU11" i="12"/>
  <c r="O7" i="12"/>
  <c r="AU7" i="12"/>
  <c r="X9" i="12"/>
  <c r="D7" i="12"/>
  <c r="E7" i="12"/>
  <c r="O8" i="12"/>
  <c r="K5" i="12"/>
  <c r="S5" i="12"/>
  <c r="AS5" i="12"/>
  <c r="AW5" i="12"/>
  <c r="K6" i="12"/>
  <c r="S6" i="12"/>
  <c r="AS6" i="12"/>
  <c r="AW6" i="12"/>
  <c r="I7" i="12"/>
  <c r="M7" i="12"/>
  <c r="Q7" i="12"/>
  <c r="U7" i="12"/>
  <c r="Y7" i="12"/>
  <c r="AC7" i="12"/>
  <c r="AG7" i="12"/>
  <c r="AK7" i="12"/>
  <c r="AO7" i="12"/>
  <c r="AS7" i="12"/>
  <c r="AW7" i="12"/>
  <c r="I8" i="12"/>
  <c r="M8" i="12"/>
  <c r="Q8" i="12"/>
  <c r="U8" i="12"/>
  <c r="Y8" i="12"/>
  <c r="AL8" i="12"/>
  <c r="AP8" i="12"/>
  <c r="AT8" i="12"/>
  <c r="AX8" i="12"/>
  <c r="J9" i="12"/>
  <c r="N9" i="12"/>
  <c r="R9" i="12"/>
  <c r="V9" i="12"/>
  <c r="Z9" i="12"/>
  <c r="AM9" i="12"/>
  <c r="AQ9" i="12"/>
  <c r="AY9" i="12"/>
  <c r="K10" i="12"/>
  <c r="S10" i="12"/>
  <c r="AA10" i="12"/>
  <c r="AN10" i="12"/>
  <c r="AR10" i="12"/>
  <c r="D11" i="12"/>
  <c r="H11" i="12"/>
  <c r="L11" i="12"/>
  <c r="T11" i="12"/>
  <c r="AB11" i="12"/>
  <c r="AO11" i="12"/>
  <c r="AS11" i="12"/>
  <c r="AW11" i="12"/>
  <c r="H5" i="12"/>
  <c r="L5" i="12"/>
  <c r="T5" i="12"/>
  <c r="AT5" i="12"/>
  <c r="AX5" i="12"/>
  <c r="H6" i="12"/>
  <c r="L6" i="12"/>
  <c r="T6" i="12"/>
  <c r="AT6" i="12"/>
  <c r="AX6" i="12"/>
  <c r="J7" i="12"/>
  <c r="N7" i="12"/>
  <c r="R7" i="12"/>
  <c r="V7" i="12"/>
  <c r="Z7" i="12"/>
  <c r="AL7" i="12"/>
  <c r="AP7" i="12"/>
  <c r="AT7" i="12"/>
  <c r="AX7" i="12"/>
  <c r="J8" i="12"/>
  <c r="N8" i="12"/>
  <c r="R8" i="12"/>
  <c r="V8" i="12"/>
  <c r="Z8" i="12"/>
  <c r="AM8" i="12"/>
  <c r="AQ8" i="12"/>
  <c r="AY8" i="12"/>
  <c r="K9" i="12"/>
  <c r="S9" i="12"/>
  <c r="AA9" i="12"/>
  <c r="AN9" i="12"/>
  <c r="AR9" i="12"/>
  <c r="H10" i="12"/>
  <c r="L10" i="12"/>
  <c r="T10" i="12"/>
  <c r="AB10" i="12"/>
  <c r="AO10" i="12"/>
  <c r="AS10" i="12"/>
  <c r="AW10" i="12"/>
  <c r="I11" i="12"/>
  <c r="M11" i="12"/>
  <c r="Q11" i="12"/>
  <c r="U11" i="12"/>
  <c r="Y11" i="12"/>
  <c r="AL11" i="12"/>
  <c r="AP11" i="12"/>
  <c r="AT11" i="12"/>
  <c r="AX11" i="12"/>
  <c r="J5" i="12"/>
  <c r="R5" i="12"/>
  <c r="V5" i="12"/>
  <c r="Z5" i="12"/>
  <c r="J6" i="12"/>
  <c r="R6" i="12"/>
  <c r="V6" i="12"/>
  <c r="Z6" i="12"/>
  <c r="H7" i="12"/>
  <c r="L7" i="12"/>
  <c r="T7" i="12"/>
  <c r="AB7" i="12"/>
  <c r="AN7" i="12"/>
  <c r="AR7" i="12"/>
  <c r="H8" i="12"/>
  <c r="L8" i="12"/>
  <c r="T8" i="12"/>
  <c r="AB8" i="12"/>
  <c r="AO8" i="12"/>
  <c r="AS8" i="12"/>
  <c r="M9" i="12"/>
  <c r="Q9" i="12"/>
  <c r="U9" i="12"/>
  <c r="Y9" i="12"/>
  <c r="J10" i="12"/>
  <c r="AM10" i="12"/>
  <c r="AQ10" i="12"/>
  <c r="AZ10" i="12" l="1"/>
  <c r="U32" i="9"/>
  <c r="U34" i="9"/>
  <c r="V32" i="9"/>
  <c r="BA10" i="12"/>
  <c r="BB10" i="12" s="1"/>
  <c r="BA9" i="12"/>
  <c r="BB9" i="12" s="1"/>
  <c r="BA11" i="12"/>
  <c r="BB11" i="12" s="1"/>
  <c r="V34" i="9"/>
  <c r="P38" i="9"/>
  <c r="V35" i="9"/>
  <c r="V31" i="9"/>
  <c r="AZ6" i="12"/>
  <c r="BA6" i="12" s="1"/>
  <c r="BB6" i="12" s="1"/>
  <c r="U28" i="9"/>
  <c r="M21" i="10"/>
  <c r="S26" i="9"/>
  <c r="V26" i="9"/>
  <c r="AZ7" i="12"/>
  <c r="BA7" i="12" s="1"/>
  <c r="BB7" i="12" s="1"/>
  <c r="U35" i="9"/>
  <c r="U31" i="9"/>
  <c r="O38" i="9"/>
  <c r="W25" i="9"/>
  <c r="U25" i="9"/>
  <c r="V25" i="9"/>
  <c r="W34" i="9"/>
  <c r="Q18" i="9"/>
  <c r="S5" i="9"/>
  <c r="S18" i="9" s="1"/>
  <c r="W30" i="9"/>
  <c r="AZ5" i="12"/>
  <c r="BA5" i="12" s="1"/>
  <c r="BB5" i="12" s="1"/>
  <c r="W31" i="9"/>
  <c r="K33" i="9"/>
  <c r="J33" i="9"/>
  <c r="M33" i="9" s="1"/>
  <c r="Q33" i="9"/>
  <c r="V28" i="9"/>
  <c r="AZ8" i="12"/>
  <c r="BA8" i="12" s="1"/>
  <c r="BB8" i="12" s="1"/>
  <c r="Q38" i="9"/>
  <c r="S25" i="9"/>
  <c r="U30" i="9"/>
  <c r="S38" i="9" l="1"/>
  <c r="S33" i="9"/>
  <c r="V33" i="9"/>
  <c r="V38" i="9" s="1"/>
  <c r="W33" i="9"/>
  <c r="W38" i="9" s="1"/>
  <c r="U33" i="9"/>
  <c r="U38" i="9" s="1"/>
  <c r="AF26" i="12"/>
  <c r="AF43" i="11" s="1"/>
  <c r="AF51" i="11" s="1"/>
  <c r="AB26" i="12"/>
  <c r="AB43" i="11" s="1"/>
  <c r="AB51" i="11" s="1"/>
  <c r="X26" i="12"/>
  <c r="X43" i="11" s="1"/>
  <c r="X51" i="11" s="1"/>
  <c r="T26" i="12"/>
  <c r="T43" i="11" s="1"/>
  <c r="T51" i="11" s="1"/>
  <c r="P26" i="12"/>
  <c r="P43" i="11" s="1"/>
  <c r="P51" i="11" s="1"/>
  <c r="L26" i="12"/>
  <c r="L43" i="11" s="1"/>
  <c r="L51" i="11" s="1"/>
  <c r="H26" i="12"/>
  <c r="H43" i="11" s="1"/>
  <c r="H51" i="11" s="1"/>
  <c r="D26" i="12"/>
  <c r="D43" i="11" s="1"/>
  <c r="D51" i="11" s="1"/>
  <c r="AE26" i="12"/>
  <c r="AE43" i="11" s="1"/>
  <c r="AE51" i="11" s="1"/>
  <c r="AA26" i="12"/>
  <c r="AA43" i="11" s="1"/>
  <c r="AA51" i="11" s="1"/>
  <c r="W26" i="12"/>
  <c r="W43" i="11" s="1"/>
  <c r="W51" i="11" s="1"/>
  <c r="S26" i="12"/>
  <c r="S43" i="11" s="1"/>
  <c r="S51" i="11" s="1"/>
  <c r="O26" i="12"/>
  <c r="O43" i="11" s="1"/>
  <c r="O51" i="11" s="1"/>
  <c r="K26" i="12"/>
  <c r="K43" i="11" s="1"/>
  <c r="K51" i="11" s="1"/>
  <c r="G26" i="12"/>
  <c r="G43" i="11" s="1"/>
  <c r="G51" i="11" s="1"/>
  <c r="C26" i="12"/>
  <c r="C43" i="11" s="1"/>
  <c r="C51" i="11" s="1"/>
  <c r="AD26" i="12"/>
  <c r="AD43" i="11" s="1"/>
  <c r="AD51" i="11" s="1"/>
  <c r="Z26" i="12"/>
  <c r="Z43" i="11" s="1"/>
  <c r="Z51" i="11" s="1"/>
  <c r="V26" i="12"/>
  <c r="V43" i="11" s="1"/>
  <c r="V51" i="11" s="1"/>
  <c r="R26" i="12"/>
  <c r="R43" i="11" s="1"/>
  <c r="R51" i="11" s="1"/>
  <c r="N26" i="12"/>
  <c r="N43" i="11" s="1"/>
  <c r="N51" i="11" s="1"/>
  <c r="J26" i="12"/>
  <c r="J43" i="11" s="1"/>
  <c r="J51" i="11" s="1"/>
  <c r="F26" i="12"/>
  <c r="F43" i="11" s="1"/>
  <c r="F51" i="11" s="1"/>
  <c r="AC26" i="12"/>
  <c r="AC43" i="11" s="1"/>
  <c r="AC51" i="11" s="1"/>
  <c r="Y26" i="12"/>
  <c r="Y43" i="11" s="1"/>
  <c r="Y51" i="11" s="1"/>
  <c r="U26" i="12"/>
  <c r="U43" i="11" s="1"/>
  <c r="U51" i="11" s="1"/>
  <c r="Q26" i="12"/>
  <c r="Q43" i="11" s="1"/>
  <c r="Q51" i="11" s="1"/>
  <c r="M26" i="12"/>
  <c r="M43" i="11" s="1"/>
  <c r="M51" i="11" s="1"/>
  <c r="I26" i="12"/>
  <c r="I43" i="11" s="1"/>
  <c r="I51" i="11" s="1"/>
  <c r="E26" i="12"/>
  <c r="E43" i="11" s="1"/>
  <c r="E51" i="11" s="1"/>
  <c r="D19" i="1" l="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16" i="1"/>
  <c r="E17" i="1"/>
  <c r="E21" i="1"/>
  <c r="D16" i="1"/>
  <c r="D17" i="1"/>
  <c r="D21" i="1"/>
  <c r="D49" i="1"/>
  <c r="D51" i="1" s="1"/>
  <c r="Y52"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D38" i="1"/>
  <c r="D42" i="1" s="1"/>
  <c r="E38" i="1"/>
  <c r="E42" i="1" s="1"/>
  <c r="F38" i="1"/>
  <c r="G38" i="1"/>
  <c r="G42" i="1" s="1"/>
  <c r="H38" i="1"/>
  <c r="H42" i="1" s="1"/>
  <c r="I38" i="1"/>
  <c r="I42" i="1" s="1"/>
  <c r="J38" i="1"/>
  <c r="K38" i="1"/>
  <c r="K42" i="1" s="1"/>
  <c r="L38" i="1"/>
  <c r="L42" i="1" s="1"/>
  <c r="M38" i="1"/>
  <c r="M42" i="1" s="1"/>
  <c r="N38" i="1"/>
  <c r="O38" i="1"/>
  <c r="O42" i="1" s="1"/>
  <c r="P38" i="1"/>
  <c r="P42" i="1" s="1"/>
  <c r="Q38" i="1"/>
  <c r="Q42" i="1" s="1"/>
  <c r="R38" i="1"/>
  <c r="S38" i="1"/>
  <c r="S42" i="1" s="1"/>
  <c r="T38" i="1"/>
  <c r="T42" i="1" s="1"/>
  <c r="U38" i="1"/>
  <c r="U42" i="1" s="1"/>
  <c r="V38" i="1"/>
  <c r="W38" i="1"/>
  <c r="W42" i="1" s="1"/>
  <c r="X38" i="1"/>
  <c r="X42" i="1" s="1"/>
  <c r="Y38" i="1"/>
  <c r="Y42" i="1" s="1"/>
  <c r="Z38" i="1"/>
  <c r="AA38" i="1"/>
  <c r="AA42" i="1" s="1"/>
  <c r="AB38" i="1"/>
  <c r="AB42" i="1" s="1"/>
  <c r="AC38" i="1"/>
  <c r="AC42" i="1" s="1"/>
  <c r="AD38" i="1"/>
  <c r="AE38" i="1"/>
  <c r="AE42" i="1" s="1"/>
  <c r="AF38" i="1"/>
  <c r="AF42" i="1" s="1"/>
  <c r="AG38" i="1"/>
  <c r="AG42" i="1" s="1"/>
  <c r="AH3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H27" i="1" s="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F16" i="1"/>
  <c r="F22" i="1" s="1"/>
  <c r="G16" i="1"/>
  <c r="G22" i="1" s="1"/>
  <c r="H16" i="1"/>
  <c r="I16" i="1"/>
  <c r="J16" i="1"/>
  <c r="J22" i="1" s="1"/>
  <c r="K16" i="1"/>
  <c r="K22" i="1" s="1"/>
  <c r="L16" i="1"/>
  <c r="M16" i="1"/>
  <c r="N16" i="1"/>
  <c r="N22" i="1" s="1"/>
  <c r="O16" i="1"/>
  <c r="O22" i="1" s="1"/>
  <c r="P16" i="1"/>
  <c r="Q16" i="1"/>
  <c r="R16" i="1"/>
  <c r="R22" i="1" s="1"/>
  <c r="S16" i="1"/>
  <c r="S22" i="1" s="1"/>
  <c r="T16" i="1"/>
  <c r="U16" i="1"/>
  <c r="V16" i="1"/>
  <c r="V22" i="1" s="1"/>
  <c r="W16" i="1"/>
  <c r="W22" i="1" s="1"/>
  <c r="X16" i="1"/>
  <c r="Y16" i="1"/>
  <c r="Z16" i="1"/>
  <c r="Z22" i="1" s="1"/>
  <c r="AA16" i="1"/>
  <c r="AA22" i="1" s="1"/>
  <c r="AB16" i="1"/>
  <c r="AC16" i="1"/>
  <c r="AD16" i="1"/>
  <c r="AD22" i="1" s="1"/>
  <c r="AE16" i="1"/>
  <c r="AE22" i="1" s="1"/>
  <c r="AF16" i="1"/>
  <c r="AG16" i="1"/>
  <c r="AH16" i="1"/>
  <c r="AH22" i="1" s="1"/>
  <c r="D7" i="1"/>
  <c r="D10" i="1" s="1"/>
  <c r="E7" i="1"/>
  <c r="E10" i="1" s="1"/>
  <c r="F7" i="1"/>
  <c r="F10" i="1" s="1"/>
  <c r="G7" i="1"/>
  <c r="G10" i="1" s="1"/>
  <c r="H7" i="1"/>
  <c r="H10" i="1" s="1"/>
  <c r="I7" i="1"/>
  <c r="I10" i="1" s="1"/>
  <c r="J7" i="1"/>
  <c r="J10" i="1" s="1"/>
  <c r="K7" i="1"/>
  <c r="K10" i="1" s="1"/>
  <c r="L7" i="1"/>
  <c r="L10" i="1" s="1"/>
  <c r="M7" i="1"/>
  <c r="M10" i="1" s="1"/>
  <c r="N7" i="1"/>
  <c r="N10" i="1" s="1"/>
  <c r="O7" i="1"/>
  <c r="O10" i="1" s="1"/>
  <c r="P7" i="1"/>
  <c r="P10" i="1" s="1"/>
  <c r="Q7" i="1"/>
  <c r="Q10" i="1" s="1"/>
  <c r="R7" i="1"/>
  <c r="R10" i="1" s="1"/>
  <c r="S7" i="1"/>
  <c r="S10" i="1" s="1"/>
  <c r="T7" i="1"/>
  <c r="T10" i="1" s="1"/>
  <c r="U7" i="1"/>
  <c r="U10" i="1" s="1"/>
  <c r="V7" i="1"/>
  <c r="V10" i="1" s="1"/>
  <c r="W7" i="1"/>
  <c r="W10" i="1" s="1"/>
  <c r="X7" i="1"/>
  <c r="X10" i="1" s="1"/>
  <c r="Y7" i="1"/>
  <c r="Y10" i="1" s="1"/>
  <c r="Z7" i="1"/>
  <c r="Z10" i="1" s="1"/>
  <c r="AA7" i="1"/>
  <c r="AA10" i="1" s="1"/>
  <c r="AB7" i="1"/>
  <c r="AB10" i="1" s="1"/>
  <c r="AC7" i="1"/>
  <c r="AC10" i="1" s="1"/>
  <c r="AD7" i="1"/>
  <c r="AD10" i="1" s="1"/>
  <c r="AE7" i="1"/>
  <c r="AE10" i="1" s="1"/>
  <c r="AF7" i="1"/>
  <c r="AF10" i="1" s="1"/>
  <c r="AG7" i="1"/>
  <c r="AG10" i="1" s="1"/>
  <c r="AH7" i="1"/>
  <c r="AH10" i="1" s="1"/>
  <c r="S41" i="2"/>
  <c r="D69"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J27" i="2"/>
  <c r="D58" i="1" l="1"/>
  <c r="D61" i="1"/>
  <c r="AF22" i="1"/>
  <c r="AB22" i="1"/>
  <c r="X22" i="1"/>
  <c r="T22" i="1"/>
  <c r="P22" i="1"/>
  <c r="L22" i="1"/>
  <c r="H22" i="1"/>
  <c r="AH42" i="1"/>
  <c r="AD42" i="1"/>
  <c r="Z42" i="1"/>
  <c r="V42" i="1"/>
  <c r="R42" i="1"/>
  <c r="N42" i="1"/>
  <c r="E22" i="1"/>
  <c r="J42" i="1"/>
  <c r="F42" i="1"/>
  <c r="AE53" i="2"/>
  <c r="AG22" i="1"/>
  <c r="AC22" i="1"/>
  <c r="Y22" i="1"/>
  <c r="U22" i="1"/>
  <c r="Q22" i="1"/>
  <c r="D22" i="1"/>
  <c r="D23" i="1" s="1"/>
  <c r="L53" i="2"/>
  <c r="I53" i="2"/>
  <c r="M22" i="1"/>
  <c r="AF47" i="1"/>
  <c r="AB47" i="1"/>
  <c r="X47" i="1"/>
  <c r="T47" i="1"/>
  <c r="P47" i="1"/>
  <c r="L47" i="1"/>
  <c r="H47" i="1"/>
  <c r="D47" i="1"/>
  <c r="AE47" i="1"/>
  <c r="AA47" i="1"/>
  <c r="W47" i="1"/>
  <c r="S47" i="1"/>
  <c r="O47" i="1"/>
  <c r="K47" i="1"/>
  <c r="G47" i="1"/>
  <c r="G48" i="1" s="1"/>
  <c r="E53" i="2"/>
  <c r="AH47" i="1"/>
  <c r="AH48" i="1" s="1"/>
  <c r="AD47" i="1"/>
  <c r="Z47" i="1"/>
  <c r="V47" i="1"/>
  <c r="R47" i="1"/>
  <c r="N47" i="1"/>
  <c r="J47" i="1"/>
  <c r="F47" i="1"/>
  <c r="I22" i="1"/>
  <c r="AG47" i="1"/>
  <c r="AC47" i="1"/>
  <c r="Y47" i="1"/>
  <c r="U47" i="1"/>
  <c r="U48" i="1" s="1"/>
  <c r="Q47" i="1"/>
  <c r="M47" i="1"/>
  <c r="I47" i="1"/>
  <c r="E47" i="1"/>
  <c r="G53" i="2"/>
  <c r="AD53" i="2"/>
  <c r="O27" i="2"/>
  <c r="Y27" i="1"/>
  <c r="G41" i="2"/>
  <c r="K41" i="2"/>
  <c r="D27" i="2"/>
  <c r="I27" i="2"/>
  <c r="G27" i="2"/>
  <c r="AD41" i="2"/>
  <c r="AC27" i="2"/>
  <c r="Z53" i="2"/>
  <c r="R53" i="2"/>
  <c r="O53" i="2"/>
  <c r="F27" i="2"/>
  <c r="F53" i="2"/>
  <c r="E27" i="2"/>
  <c r="Y53" i="2"/>
  <c r="T27" i="2"/>
  <c r="Q53" i="2"/>
  <c r="P27" i="2"/>
  <c r="W41" i="2"/>
  <c r="Y41" i="2"/>
  <c r="AA41" i="2"/>
  <c r="AC41" i="2"/>
  <c r="Z36" i="1"/>
  <c r="Q27" i="1"/>
  <c r="AG27" i="2"/>
  <c r="AD27" i="2"/>
  <c r="AB53" i="2"/>
  <c r="Z27" i="2"/>
  <c r="W53" i="2"/>
  <c r="V27" i="2"/>
  <c r="S27" i="2"/>
  <c r="S53" i="2"/>
  <c r="R27" i="2"/>
  <c r="P41" i="2"/>
  <c r="Z41" i="2"/>
  <c r="I27" i="1"/>
  <c r="J53" i="2"/>
  <c r="AH27" i="2"/>
  <c r="AF53" i="2"/>
  <c r="AB27" i="2"/>
  <c r="U27" i="2"/>
  <c r="Q27" i="2"/>
  <c r="N27" i="2"/>
  <c r="K27" i="2"/>
  <c r="AF41" i="2"/>
  <c r="L27" i="2"/>
  <c r="W27" i="2"/>
  <c r="T53" i="2"/>
  <c r="AG41" i="2"/>
  <c r="P53" i="2"/>
  <c r="I41" i="2"/>
  <c r="M41" i="2"/>
  <c r="X53" i="2"/>
  <c r="M27" i="2"/>
  <c r="K53" i="2"/>
  <c r="H27" i="2"/>
  <c r="H53" i="2"/>
  <c r="N41" i="2"/>
  <c r="AG27" i="1"/>
  <c r="AC27" i="1"/>
  <c r="U27" i="1"/>
  <c r="M27" i="1"/>
  <c r="E27" i="1"/>
  <c r="AB27" i="1"/>
  <c r="X27" i="1"/>
  <c r="T27" i="1"/>
  <c r="P27" i="1"/>
  <c r="L27" i="1"/>
  <c r="H27" i="1"/>
  <c r="D27" i="1"/>
  <c r="Z27" i="1"/>
  <c r="R27" i="1"/>
  <c r="J27" i="1"/>
  <c r="AH36" i="1"/>
  <c r="AH37" i="1" s="1"/>
  <c r="R36" i="1"/>
  <c r="J36" i="1"/>
  <c r="X48" i="1"/>
  <c r="T48" i="1"/>
  <c r="P48" i="1"/>
  <c r="L48" i="1"/>
  <c r="AE48" i="1"/>
  <c r="AA48" i="1"/>
  <c r="K48" i="1"/>
  <c r="Y57" i="1"/>
  <c r="Y58" i="1" s="1"/>
  <c r="Y36" i="1"/>
  <c r="M36" i="1"/>
  <c r="I36" i="1"/>
  <c r="AB36" i="1"/>
  <c r="P36" i="1"/>
  <c r="H36" i="1"/>
  <c r="AA36" i="1"/>
  <c r="O36" i="1"/>
  <c r="G36" i="1"/>
  <c r="AD27" i="1"/>
  <c r="V27" i="1"/>
  <c r="N27" i="1"/>
  <c r="F27" i="1"/>
  <c r="AD36" i="1"/>
  <c r="V36" i="1"/>
  <c r="N36" i="1"/>
  <c r="F36" i="1"/>
  <c r="AG36" i="1"/>
  <c r="U36" i="1"/>
  <c r="AF36" i="1"/>
  <c r="T36" i="1"/>
  <c r="D36" i="1"/>
  <c r="S36" i="1"/>
  <c r="AA27" i="2"/>
  <c r="AG53" i="2"/>
  <c r="AC36" i="1"/>
  <c r="Q36" i="1"/>
  <c r="E36" i="1"/>
  <c r="X36" i="1"/>
  <c r="L36" i="1"/>
  <c r="AE36" i="1"/>
  <c r="W36" i="1"/>
  <c r="K36" i="1"/>
  <c r="X27" i="2"/>
  <c r="N53" i="2"/>
  <c r="T41" i="2"/>
  <c r="O41" i="2"/>
  <c r="X41" i="2"/>
  <c r="AE27" i="1"/>
  <c r="W27" i="1"/>
  <c r="O27" i="1"/>
  <c r="G27" i="1"/>
  <c r="M53" i="2"/>
  <c r="U53" i="2"/>
  <c r="AF27" i="2"/>
  <c r="H41" i="2"/>
  <c r="J41" i="2"/>
  <c r="AE27" i="2"/>
  <c r="Q41" i="2"/>
  <c r="AA27" i="1"/>
  <c r="S27" i="1"/>
  <c r="K27" i="1"/>
  <c r="V53" i="2"/>
  <c r="AA53" i="2"/>
  <c r="AH41" i="2"/>
  <c r="E41" i="2"/>
  <c r="L41" i="2"/>
  <c r="R41" i="2"/>
  <c r="U41" i="2"/>
  <c r="AB41" i="2"/>
  <c r="F41" i="2"/>
  <c r="V41" i="2"/>
  <c r="AF27" i="1"/>
  <c r="AC53" i="2"/>
  <c r="AH53" i="2"/>
  <c r="Y37" i="1" l="1"/>
  <c r="H37" i="1"/>
  <c r="AB48" i="1"/>
  <c r="S48" i="1"/>
  <c r="M48" i="1"/>
  <c r="Q37" i="1"/>
  <c r="R48" i="1"/>
  <c r="I48" i="1"/>
  <c r="Y48" i="1"/>
  <c r="E48" i="1"/>
  <c r="M37" i="1"/>
  <c r="J48" i="1"/>
  <c r="O48" i="1"/>
  <c r="AC48" i="1"/>
  <c r="P37" i="1"/>
  <c r="AF37" i="1"/>
  <c r="AG48" i="1"/>
  <c r="D37" i="1"/>
  <c r="AG37" i="1"/>
  <c r="W48" i="1"/>
  <c r="X37" i="1"/>
  <c r="T37" i="1"/>
  <c r="F48" i="1"/>
  <c r="Z37" i="1"/>
  <c r="D48" i="1"/>
  <c r="J37" i="1"/>
  <c r="AE37" i="1"/>
  <c r="F37" i="1"/>
  <c r="Q48" i="1"/>
  <c r="U37" i="1"/>
  <c r="I37" i="1"/>
  <c r="D68" i="2"/>
  <c r="D70" i="2" s="1"/>
  <c r="D72" i="2" s="1"/>
  <c r="L37" i="1"/>
  <c r="AF48" i="1"/>
  <c r="Z48" i="1"/>
  <c r="R37" i="1"/>
  <c r="AB37" i="1"/>
  <c r="N48" i="1"/>
  <c r="AD48" i="1"/>
  <c r="V48" i="1"/>
  <c r="AC37" i="1"/>
  <c r="AA37" i="1"/>
  <c r="H48" i="1"/>
  <c r="AD37" i="1"/>
  <c r="K37" i="1"/>
  <c r="S37" i="1"/>
  <c r="N37" i="1"/>
  <c r="E37" i="1"/>
  <c r="G37" i="1"/>
  <c r="W37" i="1"/>
  <c r="V37" i="1"/>
  <c r="O37" i="1"/>
  <c r="E72" i="2" l="1"/>
  <c r="F72" i="2" s="1"/>
  <c r="G72" i="2" s="1"/>
  <c r="H72" i="2" s="1"/>
  <c r="I72" i="2" s="1"/>
  <c r="J72" i="2" s="1"/>
  <c r="K72" i="2" s="1"/>
  <c r="L72" i="2" s="1"/>
  <c r="M72" i="2" s="1"/>
  <c r="N72" i="2" s="1"/>
  <c r="O72" i="2" s="1"/>
  <c r="P72" i="2" s="1"/>
  <c r="Q72" i="2" s="1"/>
  <c r="R72" i="2" s="1"/>
  <c r="S72" i="2" s="1"/>
  <c r="T72" i="2" s="1"/>
  <c r="U72" i="2" s="1"/>
  <c r="V72" i="2" s="1"/>
  <c r="W72" i="2" s="1"/>
  <c r="X72" i="2" s="1"/>
  <c r="Y72" i="2" s="1"/>
  <c r="Z72" i="2" s="1"/>
  <c r="AA72" i="2" s="1"/>
  <c r="AB72" i="2" s="1"/>
  <c r="AC72" i="2" s="1"/>
  <c r="AD72" i="2" s="1"/>
  <c r="AE72" i="2" s="1"/>
  <c r="AF72" i="2" s="1"/>
  <c r="AG72" i="2" s="1"/>
  <c r="AH72" i="2" s="1"/>
  <c r="AF62" i="1" l="1"/>
  <c r="AF63" i="1" s="1"/>
  <c r="AF65" i="1" s="1"/>
  <c r="AD62" i="1"/>
  <c r="AD63" i="1" s="1"/>
  <c r="AD65" i="1" s="1"/>
  <c r="M62" i="1"/>
  <c r="M63" i="1" s="1"/>
  <c r="M65" i="1" s="1"/>
  <c r="AG62" i="1"/>
  <c r="AG63" i="1" s="1"/>
  <c r="AG65" i="1" s="1"/>
  <c r="V62" i="1"/>
  <c r="V63" i="1" s="1"/>
  <c r="V65" i="1" s="1"/>
  <c r="J62" i="1"/>
  <c r="J63" i="1" s="1"/>
  <c r="J65" i="1" s="1"/>
  <c r="O62" i="1"/>
  <c r="O63" i="1" s="1"/>
  <c r="O65" i="1" s="1"/>
  <c r="Y62" i="1"/>
  <c r="Y63" i="1" s="1"/>
  <c r="Y65" i="1" s="1"/>
  <c r="F62" i="1"/>
  <c r="F63" i="1" s="1"/>
  <c r="F65" i="1" s="1"/>
  <c r="Q62" i="1"/>
  <c r="Q63" i="1" s="1"/>
  <c r="Q65" i="1" s="1"/>
  <c r="E62" i="1"/>
  <c r="E63" i="1" s="1"/>
  <c r="E65" i="1" s="1"/>
  <c r="I62" i="1"/>
  <c r="I63" i="1" s="1"/>
  <c r="I65" i="1" s="1"/>
  <c r="AH62" i="1"/>
  <c r="AH63" i="1" s="1"/>
  <c r="AH65" i="1" s="1"/>
  <c r="H62" i="1"/>
  <c r="H63" i="1" s="1"/>
  <c r="H65" i="1" s="1"/>
  <c r="AC62" i="1"/>
  <c r="AC63" i="1" s="1"/>
  <c r="AC65" i="1" s="1"/>
  <c r="Z62" i="1"/>
  <c r="Z63" i="1" s="1"/>
  <c r="Z65" i="1" s="1"/>
  <c r="AB62" i="1"/>
  <c r="AB63" i="1" s="1"/>
  <c r="AB65" i="1" s="1"/>
  <c r="AF23" i="1"/>
  <c r="T62" i="1"/>
  <c r="T63" i="1" s="1"/>
  <c r="T65" i="1" s="1"/>
  <c r="T23" i="1"/>
  <c r="H23" i="1"/>
  <c r="AE62" i="1"/>
  <c r="AE63" i="1" s="1"/>
  <c r="AE65" i="1" s="1"/>
  <c r="AE23" i="1"/>
  <c r="AA62" i="1"/>
  <c r="AA63" i="1" s="1"/>
  <c r="AA65" i="1" s="1"/>
  <c r="AA23" i="1"/>
  <c r="W62" i="1"/>
  <c r="W63" i="1" s="1"/>
  <c r="W65" i="1" s="1"/>
  <c r="W23" i="1"/>
  <c r="S62" i="1"/>
  <c r="S63" i="1" s="1"/>
  <c r="S65" i="1" s="1"/>
  <c r="S23" i="1"/>
  <c r="O23" i="1"/>
  <c r="K62" i="1"/>
  <c r="K63" i="1" s="1"/>
  <c r="K65" i="1" s="1"/>
  <c r="K23" i="1"/>
  <c r="G62" i="1"/>
  <c r="G63" i="1" s="1"/>
  <c r="G65" i="1" s="1"/>
  <c r="G23" i="1"/>
  <c r="AB23" i="1"/>
  <c r="L62" i="1"/>
  <c r="L63" i="1" s="1"/>
  <c r="L65" i="1" s="1"/>
  <c r="L23" i="1"/>
  <c r="AH23" i="1"/>
  <c r="AD23" i="1"/>
  <c r="Z23" i="1"/>
  <c r="V23" i="1"/>
  <c r="R62" i="1"/>
  <c r="R63" i="1" s="1"/>
  <c r="R65" i="1" s="1"/>
  <c r="R23" i="1"/>
  <c r="N62" i="1"/>
  <c r="N63" i="1" s="1"/>
  <c r="N65" i="1" s="1"/>
  <c r="N23" i="1"/>
  <c r="J23" i="1"/>
  <c r="F23" i="1"/>
  <c r="X62" i="1"/>
  <c r="X63" i="1" s="1"/>
  <c r="X65" i="1" s="1"/>
  <c r="X23" i="1"/>
  <c r="P62" i="1"/>
  <c r="P63" i="1" s="1"/>
  <c r="P65" i="1" s="1"/>
  <c r="P23" i="1"/>
  <c r="AG23" i="1"/>
  <c r="AC23" i="1"/>
  <c r="Y23" i="1"/>
  <c r="U62" i="1"/>
  <c r="U63" i="1" s="1"/>
  <c r="U65" i="1" s="1"/>
  <c r="U23" i="1"/>
  <c r="Q23" i="1"/>
  <c r="M23" i="1"/>
  <c r="I23" i="1"/>
  <c r="E23" i="1"/>
  <c r="D63" i="1"/>
  <c r="D65" i="1" l="1"/>
  <c r="D67" i="1" s="1"/>
  <c r="E67" i="1" s="1"/>
  <c r="F67" i="1" s="1"/>
  <c r="G67" i="1" s="1"/>
  <c r="H67" i="1" s="1"/>
  <c r="I67" i="1" s="1"/>
  <c r="J67" i="1" s="1"/>
  <c r="K67" i="1" s="1"/>
  <c r="L67" i="1" s="1"/>
  <c r="M67" i="1" s="1"/>
  <c r="N67" i="1" s="1"/>
  <c r="O67" i="1" s="1"/>
  <c r="P67" i="1" s="1"/>
  <c r="Q67" i="1" s="1"/>
  <c r="R67" i="1" s="1"/>
  <c r="S67" i="1" s="1"/>
  <c r="T67" i="1" s="1"/>
  <c r="U67" i="1" s="1"/>
  <c r="V67" i="1" s="1"/>
  <c r="W67" i="1" s="1"/>
  <c r="X67" i="1" s="1"/>
  <c r="Y67" i="1" s="1"/>
  <c r="Z67" i="1" s="1"/>
  <c r="AA67" i="1" s="1"/>
  <c r="AB67" i="1" s="1"/>
  <c r="AC67" i="1" s="1"/>
  <c r="AD67" i="1" s="1"/>
  <c r="AE67" i="1" s="1"/>
  <c r="AF67" i="1" s="1"/>
  <c r="AG67" i="1" s="1"/>
  <c r="AH67" i="1" s="1"/>
</calcChain>
</file>

<file path=xl/sharedStrings.xml><?xml version="1.0" encoding="utf-8"?>
<sst xmlns="http://schemas.openxmlformats.org/spreadsheetml/2006/main" count="1647" uniqueCount="487">
  <si>
    <t>収益</t>
    <rPh sb="0" eb="2">
      <t>シュウエキ</t>
    </rPh>
    <phoneticPr fontId="3"/>
  </si>
  <si>
    <t>開業前</t>
    <rPh sb="0" eb="3">
      <t>カイギョウマエ</t>
    </rPh>
    <phoneticPr fontId="3"/>
  </si>
  <si>
    <t>開設年次</t>
    <rPh sb="0" eb="2">
      <t>カイセツ</t>
    </rPh>
    <rPh sb="2" eb="4">
      <t>ネンジ</t>
    </rPh>
    <phoneticPr fontId="3"/>
  </si>
  <si>
    <t>２年次</t>
    <rPh sb="1" eb="3">
      <t>ネンジ</t>
    </rPh>
    <phoneticPr fontId="3"/>
  </si>
  <si>
    <t>３年次</t>
    <rPh sb="1" eb="3">
      <t>ネンジ</t>
    </rPh>
    <phoneticPr fontId="3"/>
  </si>
  <si>
    <t>４年次</t>
    <rPh sb="1" eb="3">
      <t>ネンジ</t>
    </rPh>
    <phoneticPr fontId="3"/>
  </si>
  <si>
    <t>５年次</t>
    <rPh sb="1" eb="3">
      <t>ネンジ</t>
    </rPh>
    <phoneticPr fontId="3"/>
  </si>
  <si>
    <t>６年次</t>
    <rPh sb="1" eb="3">
      <t>ネンジ</t>
    </rPh>
    <phoneticPr fontId="3"/>
  </si>
  <si>
    <t>７年次</t>
    <rPh sb="1" eb="3">
      <t>ネンジ</t>
    </rPh>
    <phoneticPr fontId="3"/>
  </si>
  <si>
    <t>８年次</t>
    <rPh sb="1" eb="3">
      <t>ネンジ</t>
    </rPh>
    <phoneticPr fontId="3"/>
  </si>
  <si>
    <t>９年次</t>
    <rPh sb="1" eb="3">
      <t>ネンジ</t>
    </rPh>
    <phoneticPr fontId="3"/>
  </si>
  <si>
    <t>１０年次</t>
    <rPh sb="2" eb="4">
      <t>ネンジ</t>
    </rPh>
    <phoneticPr fontId="3"/>
  </si>
  <si>
    <t>１１年次</t>
    <rPh sb="2" eb="4">
      <t>ネンジ</t>
    </rPh>
    <phoneticPr fontId="3"/>
  </si>
  <si>
    <t>１２年次</t>
    <rPh sb="2" eb="4">
      <t>ネンジ</t>
    </rPh>
    <phoneticPr fontId="3"/>
  </si>
  <si>
    <t>１３年次</t>
    <rPh sb="2" eb="4">
      <t>ネンジ</t>
    </rPh>
    <phoneticPr fontId="3"/>
  </si>
  <si>
    <t>１４年次</t>
    <rPh sb="2" eb="4">
      <t>ネンジ</t>
    </rPh>
    <phoneticPr fontId="3"/>
  </si>
  <si>
    <t>１５年次</t>
    <rPh sb="2" eb="4">
      <t>ネンジ</t>
    </rPh>
    <phoneticPr fontId="3"/>
  </si>
  <si>
    <t>１６年次</t>
    <rPh sb="2" eb="4">
      <t>ネンジ</t>
    </rPh>
    <phoneticPr fontId="3"/>
  </si>
  <si>
    <t>１７年次</t>
    <rPh sb="2" eb="4">
      <t>ネンジ</t>
    </rPh>
    <phoneticPr fontId="3"/>
  </si>
  <si>
    <t>１８年次</t>
    <rPh sb="2" eb="4">
      <t>ネンジ</t>
    </rPh>
    <phoneticPr fontId="3"/>
  </si>
  <si>
    <t>１９年次</t>
    <rPh sb="2" eb="4">
      <t>ネンジ</t>
    </rPh>
    <phoneticPr fontId="3"/>
  </si>
  <si>
    <t>２０年次</t>
    <rPh sb="2" eb="4">
      <t>ネンジ</t>
    </rPh>
    <phoneticPr fontId="3"/>
  </si>
  <si>
    <t>２１年次</t>
    <rPh sb="2" eb="4">
      <t>ネンジ</t>
    </rPh>
    <phoneticPr fontId="3"/>
  </si>
  <si>
    <t>２２年次</t>
    <rPh sb="2" eb="4">
      <t>ネンジ</t>
    </rPh>
    <phoneticPr fontId="3"/>
  </si>
  <si>
    <t>２３年次</t>
    <rPh sb="2" eb="4">
      <t>ネンジ</t>
    </rPh>
    <phoneticPr fontId="3"/>
  </si>
  <si>
    <t>２４年次</t>
    <rPh sb="2" eb="4">
      <t>ネンジ</t>
    </rPh>
    <phoneticPr fontId="3"/>
  </si>
  <si>
    <t>２５年次</t>
    <rPh sb="2" eb="4">
      <t>ネンジ</t>
    </rPh>
    <phoneticPr fontId="3"/>
  </si>
  <si>
    <t>２６年次</t>
    <rPh sb="2" eb="4">
      <t>ネンジ</t>
    </rPh>
    <phoneticPr fontId="3"/>
  </si>
  <si>
    <t>２７年次</t>
    <rPh sb="2" eb="4">
      <t>ネンジ</t>
    </rPh>
    <phoneticPr fontId="3"/>
  </si>
  <si>
    <t>２８年次</t>
    <rPh sb="2" eb="4">
      <t>ネンジ</t>
    </rPh>
    <phoneticPr fontId="3"/>
  </si>
  <si>
    <t>２９年次</t>
    <rPh sb="2" eb="4">
      <t>ネンジ</t>
    </rPh>
    <phoneticPr fontId="3"/>
  </si>
  <si>
    <t>３０年次</t>
    <rPh sb="2" eb="4">
      <t>ネンジ</t>
    </rPh>
    <phoneticPr fontId="3"/>
  </si>
  <si>
    <t>受取利息</t>
    <rPh sb="0" eb="2">
      <t>ウケトリ</t>
    </rPh>
    <rPh sb="2" eb="4">
      <t>リソク</t>
    </rPh>
    <phoneticPr fontId="3"/>
  </si>
  <si>
    <t>小計</t>
    <rPh sb="0" eb="2">
      <t>ショウケイ</t>
    </rPh>
    <phoneticPr fontId="3"/>
  </si>
  <si>
    <t>費用</t>
    <rPh sb="0" eb="2">
      <t>ヒヨウ</t>
    </rPh>
    <phoneticPr fontId="3"/>
  </si>
  <si>
    <t>修繕・取替費</t>
    <rPh sb="0" eb="2">
      <t>シュウゼン</t>
    </rPh>
    <rPh sb="3" eb="5">
      <t>トリカエ</t>
    </rPh>
    <rPh sb="5" eb="6">
      <t>ヒ</t>
    </rPh>
    <phoneticPr fontId="3"/>
  </si>
  <si>
    <t>租税・保険料</t>
    <rPh sb="0" eb="2">
      <t>ソゼイ</t>
    </rPh>
    <rPh sb="3" eb="6">
      <t>ホケンリョウ</t>
    </rPh>
    <phoneticPr fontId="3"/>
  </si>
  <si>
    <t>募集経費</t>
    <rPh sb="0" eb="2">
      <t>ボシュウ</t>
    </rPh>
    <rPh sb="2" eb="4">
      <t>ケイヒ</t>
    </rPh>
    <phoneticPr fontId="3"/>
  </si>
  <si>
    <t>入居金部門損益</t>
    <rPh sb="0" eb="2">
      <t>ニュウキョ</t>
    </rPh>
    <rPh sb="2" eb="3">
      <t>キン</t>
    </rPh>
    <rPh sb="3" eb="5">
      <t>ブモン</t>
    </rPh>
    <rPh sb="5" eb="7">
      <t>ソンエキ</t>
    </rPh>
    <phoneticPr fontId="3"/>
  </si>
  <si>
    <t>入居金部門</t>
    <rPh sb="0" eb="2">
      <t>ニュウキョ</t>
    </rPh>
    <rPh sb="2" eb="3">
      <t>キン</t>
    </rPh>
    <rPh sb="3" eb="5">
      <t>ブモン</t>
    </rPh>
    <phoneticPr fontId="3"/>
  </si>
  <si>
    <t>管理費収益</t>
    <rPh sb="0" eb="3">
      <t>カンリヒ</t>
    </rPh>
    <rPh sb="3" eb="4">
      <t>シュウ</t>
    </rPh>
    <rPh sb="4" eb="5">
      <t>エキ</t>
    </rPh>
    <phoneticPr fontId="3"/>
  </si>
  <si>
    <t>管理人件費</t>
    <rPh sb="0" eb="2">
      <t>カンリ</t>
    </rPh>
    <rPh sb="2" eb="5">
      <t>ジンケンヒ</t>
    </rPh>
    <phoneticPr fontId="3"/>
  </si>
  <si>
    <t>運営諸経費</t>
    <rPh sb="0" eb="2">
      <t>ウンエイ</t>
    </rPh>
    <rPh sb="2" eb="5">
      <t>ショケイヒ</t>
    </rPh>
    <phoneticPr fontId="3"/>
  </si>
  <si>
    <t>健康管理費</t>
    <rPh sb="0" eb="2">
      <t>ケンコウ</t>
    </rPh>
    <rPh sb="2" eb="5">
      <t>カンリヒ</t>
    </rPh>
    <phoneticPr fontId="3"/>
  </si>
  <si>
    <t>協力病院協力費</t>
    <rPh sb="0" eb="2">
      <t>キョウリョク</t>
    </rPh>
    <rPh sb="2" eb="4">
      <t>ビョウイン</t>
    </rPh>
    <rPh sb="4" eb="7">
      <t>キョウリョクヒ</t>
    </rPh>
    <phoneticPr fontId="3"/>
  </si>
  <si>
    <t>施設維持費</t>
    <rPh sb="0" eb="2">
      <t>シセツ</t>
    </rPh>
    <rPh sb="2" eb="5">
      <t>イジヒ</t>
    </rPh>
    <phoneticPr fontId="3"/>
  </si>
  <si>
    <t>消耗品費</t>
    <rPh sb="0" eb="2">
      <t>ショウモウ</t>
    </rPh>
    <rPh sb="2" eb="3">
      <t>ヒン</t>
    </rPh>
    <rPh sb="3" eb="4">
      <t>ヒ</t>
    </rPh>
    <phoneticPr fontId="3"/>
  </si>
  <si>
    <t>水道光熱費</t>
    <rPh sb="0" eb="2">
      <t>スイドウ</t>
    </rPh>
    <rPh sb="2" eb="5">
      <t>コウネツヒ</t>
    </rPh>
    <phoneticPr fontId="3"/>
  </si>
  <si>
    <t>本部経費</t>
    <rPh sb="0" eb="2">
      <t>ホンブ</t>
    </rPh>
    <rPh sb="2" eb="4">
      <t>ケイヒ</t>
    </rPh>
    <phoneticPr fontId="3"/>
  </si>
  <si>
    <t>管理部門損益</t>
    <rPh sb="0" eb="2">
      <t>カンリ</t>
    </rPh>
    <rPh sb="2" eb="4">
      <t>ブモン</t>
    </rPh>
    <rPh sb="4" eb="6">
      <t>ソンエキ</t>
    </rPh>
    <phoneticPr fontId="3"/>
  </si>
  <si>
    <t>管理部門</t>
    <rPh sb="0" eb="2">
      <t>カンリ</t>
    </rPh>
    <rPh sb="2" eb="4">
      <t>ブモン</t>
    </rPh>
    <phoneticPr fontId="3"/>
  </si>
  <si>
    <t>介護保険収益</t>
    <rPh sb="0" eb="2">
      <t>カイゴ</t>
    </rPh>
    <rPh sb="2" eb="4">
      <t>ホケン</t>
    </rPh>
    <rPh sb="4" eb="6">
      <t>シュウエキ</t>
    </rPh>
    <phoneticPr fontId="3"/>
  </si>
  <si>
    <t>介護人件費</t>
    <rPh sb="0" eb="2">
      <t>カイゴ</t>
    </rPh>
    <rPh sb="2" eb="5">
      <t>ジンケンヒ</t>
    </rPh>
    <phoneticPr fontId="3"/>
  </si>
  <si>
    <t>介護部門損益</t>
    <rPh sb="0" eb="2">
      <t>カイゴ</t>
    </rPh>
    <rPh sb="2" eb="4">
      <t>ブモン</t>
    </rPh>
    <rPh sb="4" eb="6">
      <t>ソンエキ</t>
    </rPh>
    <phoneticPr fontId="3"/>
  </si>
  <si>
    <t>介護部門</t>
    <rPh sb="0" eb="2">
      <t>カイゴ</t>
    </rPh>
    <rPh sb="2" eb="4">
      <t>ブモン</t>
    </rPh>
    <phoneticPr fontId="3"/>
  </si>
  <si>
    <t>食事収益</t>
    <rPh sb="0" eb="2">
      <t>ショクジ</t>
    </rPh>
    <rPh sb="2" eb="4">
      <t>シュウエキ</t>
    </rPh>
    <phoneticPr fontId="3"/>
  </si>
  <si>
    <t>食事人件費</t>
    <rPh sb="0" eb="2">
      <t>ショクジ</t>
    </rPh>
    <rPh sb="2" eb="4">
      <t>ジンケン</t>
    </rPh>
    <rPh sb="4" eb="5">
      <t>ヒ</t>
    </rPh>
    <phoneticPr fontId="3"/>
  </si>
  <si>
    <t>食事部門損益</t>
    <rPh sb="0" eb="2">
      <t>ショクジ</t>
    </rPh>
    <rPh sb="2" eb="4">
      <t>ブモン</t>
    </rPh>
    <rPh sb="4" eb="6">
      <t>ソンエキ</t>
    </rPh>
    <phoneticPr fontId="3"/>
  </si>
  <si>
    <t>食事部門</t>
    <rPh sb="0" eb="2">
      <t>ショクジ</t>
    </rPh>
    <rPh sb="2" eb="4">
      <t>ブモン</t>
    </rPh>
    <phoneticPr fontId="3"/>
  </si>
  <si>
    <t>当期総合収益</t>
    <rPh sb="0" eb="2">
      <t>トウキ</t>
    </rPh>
    <rPh sb="2" eb="4">
      <t>ソウゴウ</t>
    </rPh>
    <rPh sb="4" eb="6">
      <t>シュウエキ</t>
    </rPh>
    <phoneticPr fontId="3"/>
  </si>
  <si>
    <t>当期総合費用</t>
    <rPh sb="0" eb="2">
      <t>トウキ</t>
    </rPh>
    <rPh sb="2" eb="4">
      <t>ソウゴウ</t>
    </rPh>
    <rPh sb="4" eb="6">
      <t>ヒヨウ</t>
    </rPh>
    <phoneticPr fontId="3"/>
  </si>
  <si>
    <t>当期総合損益</t>
    <rPh sb="0" eb="2">
      <t>トウキ</t>
    </rPh>
    <rPh sb="2" eb="4">
      <t>ソウゴウ</t>
    </rPh>
    <rPh sb="4" eb="6">
      <t>ソンエキ</t>
    </rPh>
    <phoneticPr fontId="3"/>
  </si>
  <si>
    <t>税引後当期損益</t>
    <rPh sb="0" eb="2">
      <t>ゼイビキ</t>
    </rPh>
    <rPh sb="2" eb="3">
      <t>ゴ</t>
    </rPh>
    <rPh sb="3" eb="5">
      <t>トウキ</t>
    </rPh>
    <rPh sb="5" eb="7">
      <t>ソンエキ</t>
    </rPh>
    <phoneticPr fontId="3"/>
  </si>
  <si>
    <t>次期繰越損益</t>
    <rPh sb="0" eb="2">
      <t>ジキ</t>
    </rPh>
    <rPh sb="2" eb="4">
      <t>クリコシ</t>
    </rPh>
    <rPh sb="4" eb="6">
      <t>ソンエキ</t>
    </rPh>
    <phoneticPr fontId="3"/>
  </si>
  <si>
    <t>借入金収入</t>
    <rPh sb="0" eb="2">
      <t>カリイレ</t>
    </rPh>
    <rPh sb="2" eb="3">
      <t>キン</t>
    </rPh>
    <rPh sb="3" eb="5">
      <t>シュウニュウ</t>
    </rPh>
    <phoneticPr fontId="3"/>
  </si>
  <si>
    <t>自己資金</t>
    <rPh sb="0" eb="2">
      <t>ジコ</t>
    </rPh>
    <rPh sb="2" eb="4">
      <t>シキン</t>
    </rPh>
    <phoneticPr fontId="3"/>
  </si>
  <si>
    <t>収入</t>
    <rPh sb="0" eb="2">
      <t>シュウニュウ</t>
    </rPh>
    <phoneticPr fontId="3"/>
  </si>
  <si>
    <t>支出</t>
    <rPh sb="0" eb="2">
      <t>シシュツ</t>
    </rPh>
    <phoneticPr fontId="3"/>
  </si>
  <si>
    <t>開発諸経費</t>
    <rPh sb="0" eb="2">
      <t>カイハツ</t>
    </rPh>
    <rPh sb="2" eb="5">
      <t>ショケイヒ</t>
    </rPh>
    <phoneticPr fontId="3"/>
  </si>
  <si>
    <t>開業前経費</t>
    <rPh sb="0" eb="3">
      <t>カイギョウマエ</t>
    </rPh>
    <rPh sb="3" eb="5">
      <t>ケイヒ</t>
    </rPh>
    <phoneticPr fontId="3"/>
  </si>
  <si>
    <t>什器・備品費</t>
    <rPh sb="0" eb="2">
      <t>ジュウキ</t>
    </rPh>
    <rPh sb="3" eb="5">
      <t>ビヒン</t>
    </rPh>
    <rPh sb="5" eb="6">
      <t>ヒ</t>
    </rPh>
    <phoneticPr fontId="3"/>
  </si>
  <si>
    <t>建設協力費</t>
    <rPh sb="0" eb="2">
      <t>ケンセツ</t>
    </rPh>
    <rPh sb="2" eb="5">
      <t>キョウリョクヒ</t>
    </rPh>
    <phoneticPr fontId="3"/>
  </si>
  <si>
    <t>入居金部門収支</t>
    <rPh sb="0" eb="2">
      <t>ニュウキョ</t>
    </rPh>
    <rPh sb="2" eb="3">
      <t>キン</t>
    </rPh>
    <rPh sb="3" eb="5">
      <t>ブモン</t>
    </rPh>
    <rPh sb="5" eb="7">
      <t>シュウシ</t>
    </rPh>
    <phoneticPr fontId="3"/>
  </si>
  <si>
    <t>管理費収入</t>
    <rPh sb="4" eb="5">
      <t>ニュウ</t>
    </rPh>
    <phoneticPr fontId="3"/>
  </si>
  <si>
    <t>その他収入</t>
    <rPh sb="2" eb="3">
      <t>タ</t>
    </rPh>
    <rPh sb="3" eb="5">
      <t>シュウニュウ</t>
    </rPh>
    <phoneticPr fontId="3"/>
  </si>
  <si>
    <t>管理部門収支</t>
    <rPh sb="0" eb="2">
      <t>カンリ</t>
    </rPh>
    <rPh sb="2" eb="4">
      <t>ブモン</t>
    </rPh>
    <rPh sb="4" eb="6">
      <t>シュウシ</t>
    </rPh>
    <phoneticPr fontId="3"/>
  </si>
  <si>
    <t>介護保険収入</t>
    <rPh sb="0" eb="2">
      <t>カイゴ</t>
    </rPh>
    <rPh sb="2" eb="4">
      <t>ホケン</t>
    </rPh>
    <rPh sb="4" eb="6">
      <t>シュウニュウ</t>
    </rPh>
    <phoneticPr fontId="3"/>
  </si>
  <si>
    <t>介護部門収支</t>
    <rPh sb="0" eb="2">
      <t>カイゴ</t>
    </rPh>
    <rPh sb="2" eb="4">
      <t>ブモン</t>
    </rPh>
    <rPh sb="4" eb="6">
      <t>シュウシ</t>
    </rPh>
    <phoneticPr fontId="3"/>
  </si>
  <si>
    <t>食事収入</t>
    <rPh sb="0" eb="2">
      <t>ショクジ</t>
    </rPh>
    <rPh sb="2" eb="4">
      <t>シュウニュウ</t>
    </rPh>
    <phoneticPr fontId="3"/>
  </si>
  <si>
    <t>食事部門収支</t>
    <rPh sb="0" eb="2">
      <t>ショクジ</t>
    </rPh>
    <rPh sb="2" eb="4">
      <t>ブモン</t>
    </rPh>
    <rPh sb="4" eb="6">
      <t>シュウシ</t>
    </rPh>
    <phoneticPr fontId="3"/>
  </si>
  <si>
    <t>当期総合収入</t>
    <rPh sb="0" eb="2">
      <t>トウキ</t>
    </rPh>
    <rPh sb="2" eb="4">
      <t>ソウゴウ</t>
    </rPh>
    <rPh sb="4" eb="6">
      <t>シュウニュウ</t>
    </rPh>
    <phoneticPr fontId="3"/>
  </si>
  <si>
    <t>当期総合支出</t>
    <rPh sb="0" eb="2">
      <t>トウキ</t>
    </rPh>
    <rPh sb="2" eb="4">
      <t>ソウゴウ</t>
    </rPh>
    <rPh sb="4" eb="6">
      <t>シシュツ</t>
    </rPh>
    <phoneticPr fontId="3"/>
  </si>
  <si>
    <t>当期総合収支</t>
    <rPh sb="0" eb="2">
      <t>トウキ</t>
    </rPh>
    <rPh sb="2" eb="4">
      <t>ソウゴウ</t>
    </rPh>
    <rPh sb="4" eb="6">
      <t>シュウシ</t>
    </rPh>
    <phoneticPr fontId="3"/>
  </si>
  <si>
    <t>税引後当期収支</t>
    <rPh sb="0" eb="2">
      <t>ゼイビキ</t>
    </rPh>
    <rPh sb="2" eb="3">
      <t>ゴ</t>
    </rPh>
    <rPh sb="3" eb="5">
      <t>トウキ</t>
    </rPh>
    <rPh sb="5" eb="7">
      <t>シュウシ</t>
    </rPh>
    <phoneticPr fontId="3"/>
  </si>
  <si>
    <t>次期繰越収支</t>
    <rPh sb="0" eb="2">
      <t>ジキ</t>
    </rPh>
    <rPh sb="2" eb="4">
      <t>クリコシ</t>
    </rPh>
    <rPh sb="4" eb="6">
      <t>シュウシ</t>
    </rPh>
    <phoneticPr fontId="3"/>
  </si>
  <si>
    <t>入居金一時金収入</t>
    <rPh sb="0" eb="2">
      <t>ニュウキョ</t>
    </rPh>
    <rPh sb="2" eb="3">
      <t>キン</t>
    </rPh>
    <rPh sb="3" eb="6">
      <t>イチジキン</t>
    </rPh>
    <rPh sb="6" eb="8">
      <t>シュウニュウ</t>
    </rPh>
    <phoneticPr fontId="3"/>
  </si>
  <si>
    <t>月額家賃相当額収入</t>
    <rPh sb="0" eb="2">
      <t>ゲツガク</t>
    </rPh>
    <rPh sb="2" eb="4">
      <t>ヤチン</t>
    </rPh>
    <rPh sb="4" eb="6">
      <t>ソウトウ</t>
    </rPh>
    <rPh sb="6" eb="7">
      <t>ガク</t>
    </rPh>
    <rPh sb="7" eb="9">
      <t>シュウニュウ</t>
    </rPh>
    <phoneticPr fontId="3"/>
  </si>
  <si>
    <t>入居金一時金返還金</t>
    <rPh sb="0" eb="2">
      <t>ニュウキョ</t>
    </rPh>
    <rPh sb="2" eb="3">
      <t>キン</t>
    </rPh>
    <rPh sb="3" eb="6">
      <t>イチジキン</t>
    </rPh>
    <rPh sb="6" eb="8">
      <t>ヘンカン</t>
    </rPh>
    <rPh sb="8" eb="9">
      <t>キン</t>
    </rPh>
    <phoneticPr fontId="3"/>
  </si>
  <si>
    <t>保険外一時金収入</t>
    <rPh sb="0" eb="2">
      <t>ホケン</t>
    </rPh>
    <rPh sb="2" eb="3">
      <t>ガイ</t>
    </rPh>
    <rPh sb="3" eb="6">
      <t>イチジキン</t>
    </rPh>
    <rPh sb="6" eb="8">
      <t>シュウニュウ</t>
    </rPh>
    <phoneticPr fontId="3"/>
  </si>
  <si>
    <t>保険外月額利用料収入</t>
    <rPh sb="0" eb="2">
      <t>ホケン</t>
    </rPh>
    <rPh sb="2" eb="3">
      <t>ガイ</t>
    </rPh>
    <rPh sb="3" eb="5">
      <t>ゲツガク</t>
    </rPh>
    <rPh sb="5" eb="8">
      <t>リヨウリョウ</t>
    </rPh>
    <rPh sb="8" eb="10">
      <t>シュウニュウ</t>
    </rPh>
    <phoneticPr fontId="3"/>
  </si>
  <si>
    <t>考え方</t>
    <rPh sb="0" eb="1">
      <t>カンガ</t>
    </rPh>
    <rPh sb="2" eb="3">
      <t>カタ</t>
    </rPh>
    <phoneticPr fontId="3"/>
  </si>
  <si>
    <t>科目例</t>
    <rPh sb="0" eb="2">
      <t>カモク</t>
    </rPh>
    <rPh sb="2" eb="3">
      <t>レイ</t>
    </rPh>
    <phoneticPr fontId="3"/>
  </si>
  <si>
    <t>新規入居に係る入居金収入総額（期中の新規入居者数に連動）</t>
    <rPh sb="0" eb="2">
      <t>シンキ</t>
    </rPh>
    <rPh sb="2" eb="4">
      <t>ニュウキョ</t>
    </rPh>
    <rPh sb="5" eb="6">
      <t>カカ</t>
    </rPh>
    <rPh sb="7" eb="9">
      <t>ニュウキョ</t>
    </rPh>
    <rPh sb="9" eb="10">
      <t>キン</t>
    </rPh>
    <rPh sb="10" eb="12">
      <t>シュウニュウ</t>
    </rPh>
    <rPh sb="12" eb="14">
      <t>ソウガク</t>
    </rPh>
    <rPh sb="15" eb="17">
      <t>キチュウ</t>
    </rPh>
    <rPh sb="18" eb="20">
      <t>シンキ</t>
    </rPh>
    <rPh sb="20" eb="23">
      <t>ニュウキョシャ</t>
    </rPh>
    <rPh sb="23" eb="24">
      <t>スウ</t>
    </rPh>
    <rPh sb="25" eb="27">
      <t>レンドウ</t>
    </rPh>
    <phoneticPr fontId="3"/>
  </si>
  <si>
    <t>プロジェクトに係るすべての借入金を計上</t>
    <rPh sb="7" eb="8">
      <t>カカ</t>
    </rPh>
    <rPh sb="13" eb="14">
      <t>シャク</t>
    </rPh>
    <rPh sb="14" eb="15">
      <t>ニュウ</t>
    </rPh>
    <rPh sb="15" eb="16">
      <t>キン</t>
    </rPh>
    <rPh sb="17" eb="19">
      <t>ケイジョウ</t>
    </rPh>
    <phoneticPr fontId="3"/>
  </si>
  <si>
    <t>開業時点で投入する場合に計上</t>
    <rPh sb="0" eb="2">
      <t>カイギョウ</t>
    </rPh>
    <rPh sb="2" eb="4">
      <t>ジテン</t>
    </rPh>
    <rPh sb="5" eb="7">
      <t>トウニュウ</t>
    </rPh>
    <rPh sb="9" eb="11">
      <t>バアイ</t>
    </rPh>
    <rPh sb="12" eb="14">
      <t>ケイジョウ</t>
    </rPh>
    <phoneticPr fontId="3"/>
  </si>
  <si>
    <t>退去者に対する期中の入居一時金返還金を計上</t>
    <rPh sb="0" eb="3">
      <t>タイキョシャ</t>
    </rPh>
    <rPh sb="4" eb="5">
      <t>タイ</t>
    </rPh>
    <rPh sb="7" eb="9">
      <t>キチュウ</t>
    </rPh>
    <rPh sb="10" eb="12">
      <t>ニュウキョ</t>
    </rPh>
    <rPh sb="12" eb="15">
      <t>イチジキン</t>
    </rPh>
    <rPh sb="15" eb="17">
      <t>ヘンカン</t>
    </rPh>
    <rPh sb="17" eb="18">
      <t>キン</t>
    </rPh>
    <rPh sb="19" eb="21">
      <t>ケイジョウ</t>
    </rPh>
    <phoneticPr fontId="3"/>
  </si>
  <si>
    <t>賃貸借方式の場合は「地代」として計上</t>
    <rPh sb="0" eb="3">
      <t>チンタイシャク</t>
    </rPh>
    <rPh sb="3" eb="5">
      <t>ホウシキ</t>
    </rPh>
    <rPh sb="6" eb="8">
      <t>バアイ</t>
    </rPh>
    <rPh sb="10" eb="12">
      <t>チダイ</t>
    </rPh>
    <rPh sb="16" eb="18">
      <t>ケイジョウ</t>
    </rPh>
    <phoneticPr fontId="3"/>
  </si>
  <si>
    <t>固定資産税等や各種保険料を計上</t>
    <rPh sb="0" eb="2">
      <t>コテイ</t>
    </rPh>
    <rPh sb="2" eb="6">
      <t>シサンゼイトウ</t>
    </rPh>
    <rPh sb="7" eb="9">
      <t>カクシュ</t>
    </rPh>
    <rPh sb="9" eb="12">
      <t>ホケンリョウ</t>
    </rPh>
    <rPh sb="13" eb="15">
      <t>ケイジョウ</t>
    </rPh>
    <phoneticPr fontId="3"/>
  </si>
  <si>
    <t>自立者から生活サービス費用を受領する場合に計上</t>
    <rPh sb="0" eb="2">
      <t>ジリツ</t>
    </rPh>
    <rPh sb="2" eb="3">
      <t>シャ</t>
    </rPh>
    <rPh sb="5" eb="7">
      <t>セイカツ</t>
    </rPh>
    <rPh sb="11" eb="13">
      <t>ヒヨウ</t>
    </rPh>
    <rPh sb="14" eb="16">
      <t>ジュリョウ</t>
    </rPh>
    <rPh sb="18" eb="20">
      <t>バアイ</t>
    </rPh>
    <rPh sb="21" eb="23">
      <t>ケイジョウ</t>
    </rPh>
    <phoneticPr fontId="3"/>
  </si>
  <si>
    <t>清掃委託費等を計上</t>
    <rPh sb="0" eb="2">
      <t>セイソウ</t>
    </rPh>
    <rPh sb="2" eb="4">
      <t>イタク</t>
    </rPh>
    <rPh sb="4" eb="5">
      <t>ヒ</t>
    </rPh>
    <rPh sb="5" eb="6">
      <t>トウ</t>
    </rPh>
    <rPh sb="7" eb="9">
      <t>ケイジョウ</t>
    </rPh>
    <phoneticPr fontId="3"/>
  </si>
  <si>
    <t>水道料／㎡ × 「共用部分(介護、食事部分を除く)面積」</t>
    <rPh sb="0" eb="3">
      <t>スイドウリョウ</t>
    </rPh>
    <rPh sb="9" eb="11">
      <t>キョウヨウ</t>
    </rPh>
    <rPh sb="11" eb="13">
      <t>ブブン</t>
    </rPh>
    <rPh sb="14" eb="16">
      <t>カイゴ</t>
    </rPh>
    <rPh sb="17" eb="19">
      <t>ショクジ</t>
    </rPh>
    <rPh sb="19" eb="21">
      <t>ブブン</t>
    </rPh>
    <rPh sb="22" eb="23">
      <t>ノゾ</t>
    </rPh>
    <rPh sb="25" eb="27">
      <t>メンセキ</t>
    </rPh>
    <phoneticPr fontId="3"/>
  </si>
  <si>
    <t>※要介護者数、要介護度等の予測を前提に計上</t>
    <rPh sb="1" eb="2">
      <t>ヨウ</t>
    </rPh>
    <rPh sb="2" eb="4">
      <t>カイゴ</t>
    </rPh>
    <rPh sb="4" eb="5">
      <t>シャ</t>
    </rPh>
    <rPh sb="5" eb="6">
      <t>スウ</t>
    </rPh>
    <rPh sb="7" eb="8">
      <t>ヨウ</t>
    </rPh>
    <rPh sb="8" eb="10">
      <t>カイゴ</t>
    </rPh>
    <rPh sb="10" eb="11">
      <t>ド</t>
    </rPh>
    <rPh sb="11" eb="12">
      <t>トウ</t>
    </rPh>
    <rPh sb="13" eb="15">
      <t>ヨソク</t>
    </rPh>
    <rPh sb="16" eb="18">
      <t>ゼンテイ</t>
    </rPh>
    <rPh sb="19" eb="21">
      <t>ケイジョウ</t>
    </rPh>
    <phoneticPr fontId="3"/>
  </si>
  <si>
    <t>老企第52号に基づく費用を一時金で受領する場合に計上</t>
    <rPh sb="0" eb="1">
      <t>ロウ</t>
    </rPh>
    <rPh sb="1" eb="2">
      <t>キ</t>
    </rPh>
    <rPh sb="2" eb="3">
      <t>ダイ</t>
    </rPh>
    <rPh sb="5" eb="6">
      <t>ゴウ</t>
    </rPh>
    <rPh sb="7" eb="8">
      <t>モト</t>
    </rPh>
    <rPh sb="10" eb="12">
      <t>ヒヨウ</t>
    </rPh>
    <rPh sb="13" eb="16">
      <t>イチジキン</t>
    </rPh>
    <rPh sb="17" eb="19">
      <t>ジュリョウ</t>
    </rPh>
    <rPh sb="21" eb="23">
      <t>バアイ</t>
    </rPh>
    <rPh sb="24" eb="26">
      <t>ケイジョウ</t>
    </rPh>
    <phoneticPr fontId="3"/>
  </si>
  <si>
    <t>老企第52号に基づく費用を月額又は実費で受領する場合に計上</t>
    <rPh sb="0" eb="1">
      <t>ロウ</t>
    </rPh>
    <rPh sb="1" eb="2">
      <t>キ</t>
    </rPh>
    <rPh sb="2" eb="3">
      <t>ダイ</t>
    </rPh>
    <rPh sb="5" eb="6">
      <t>ゴウ</t>
    </rPh>
    <rPh sb="7" eb="8">
      <t>モト</t>
    </rPh>
    <rPh sb="10" eb="12">
      <t>ヒヨウ</t>
    </rPh>
    <rPh sb="13" eb="15">
      <t>ゲツガク</t>
    </rPh>
    <rPh sb="15" eb="16">
      <t>マタ</t>
    </rPh>
    <rPh sb="17" eb="19">
      <t>ジッピ</t>
    </rPh>
    <rPh sb="20" eb="22">
      <t>ジュリョウ</t>
    </rPh>
    <rPh sb="24" eb="26">
      <t>バアイ</t>
    </rPh>
    <rPh sb="27" eb="29">
      <t>ケイジョウ</t>
    </rPh>
    <phoneticPr fontId="3"/>
  </si>
  <si>
    <t>介護保険指定特定施設の対象職種について計上</t>
    <rPh sb="0" eb="2">
      <t>カイゴ</t>
    </rPh>
    <rPh sb="2" eb="4">
      <t>ホケン</t>
    </rPh>
    <rPh sb="4" eb="6">
      <t>シテイ</t>
    </rPh>
    <rPh sb="6" eb="8">
      <t>トクテイ</t>
    </rPh>
    <rPh sb="8" eb="10">
      <t>シセツ</t>
    </rPh>
    <rPh sb="11" eb="13">
      <t>タイショウ</t>
    </rPh>
    <rPh sb="13" eb="15">
      <t>ショクシュ</t>
    </rPh>
    <rPh sb="19" eb="21">
      <t>ケイジョウ</t>
    </rPh>
    <phoneticPr fontId="3"/>
  </si>
  <si>
    <t>水道料／㎡ × 「共用部分(介護部分)面積」</t>
    <rPh sb="0" eb="3">
      <t>スイドウリョウ</t>
    </rPh>
    <rPh sb="9" eb="11">
      <t>キョウヨウ</t>
    </rPh>
    <rPh sb="11" eb="13">
      <t>ブブン</t>
    </rPh>
    <rPh sb="14" eb="16">
      <t>カイゴ</t>
    </rPh>
    <rPh sb="16" eb="18">
      <t>ブブン</t>
    </rPh>
    <rPh sb="19" eb="21">
      <t>メンセキ</t>
    </rPh>
    <phoneticPr fontId="3"/>
  </si>
  <si>
    <t>退去者に対する期中の返還金を計上</t>
    <rPh sb="0" eb="3">
      <t>タイキョシャ</t>
    </rPh>
    <rPh sb="4" eb="5">
      <t>タイ</t>
    </rPh>
    <rPh sb="7" eb="9">
      <t>キチュウ</t>
    </rPh>
    <rPh sb="10" eb="12">
      <t>ヘンカン</t>
    </rPh>
    <rPh sb="12" eb="13">
      <t>キン</t>
    </rPh>
    <rPh sb="14" eb="16">
      <t>ケイジョウ</t>
    </rPh>
    <phoneticPr fontId="3"/>
  </si>
  <si>
    <t>栄養士、調理員等関係職員の人件費を計上</t>
    <rPh sb="0" eb="2">
      <t>エイヨウ</t>
    </rPh>
    <rPh sb="2" eb="3">
      <t>シ</t>
    </rPh>
    <rPh sb="4" eb="6">
      <t>チョウリ</t>
    </rPh>
    <rPh sb="6" eb="7">
      <t>イン</t>
    </rPh>
    <rPh sb="7" eb="8">
      <t>トウ</t>
    </rPh>
    <rPh sb="8" eb="10">
      <t>カンケイ</t>
    </rPh>
    <rPh sb="10" eb="12">
      <t>ショクイン</t>
    </rPh>
    <rPh sb="13" eb="16">
      <t>ジンケンヒ</t>
    </rPh>
    <rPh sb="17" eb="19">
      <t>ケイジョウ</t>
    </rPh>
    <phoneticPr fontId="3"/>
  </si>
  <si>
    <t>水道料／㎡ × 「共用部分(食事サービス部分)面積」</t>
    <rPh sb="0" eb="3">
      <t>スイドウリョウ</t>
    </rPh>
    <rPh sb="9" eb="11">
      <t>キョウヨウ</t>
    </rPh>
    <rPh sb="11" eb="13">
      <t>ブブン</t>
    </rPh>
    <rPh sb="14" eb="16">
      <t>ショクジ</t>
    </rPh>
    <rPh sb="20" eb="22">
      <t>ブブン</t>
    </rPh>
    <rPh sb="23" eb="25">
      <t>メンセキ</t>
    </rPh>
    <phoneticPr fontId="3"/>
  </si>
  <si>
    <t>損益計算書上の税額を転記</t>
    <rPh sb="0" eb="2">
      <t>ソンエキ</t>
    </rPh>
    <rPh sb="2" eb="4">
      <t>ケイサン</t>
    </rPh>
    <rPh sb="4" eb="5">
      <t>ショ</t>
    </rPh>
    <rPh sb="5" eb="6">
      <t>ジョウ</t>
    </rPh>
    <rPh sb="7" eb="9">
      <t>ゼイガク</t>
    </rPh>
    <rPh sb="10" eb="12">
      <t>テンキ</t>
    </rPh>
    <phoneticPr fontId="3"/>
  </si>
  <si>
    <t>経年の入居一時金収入のうち、初期償却額を計上</t>
    <rPh sb="0" eb="2">
      <t>ケイネン</t>
    </rPh>
    <rPh sb="3" eb="5">
      <t>ニュウキョ</t>
    </rPh>
    <rPh sb="5" eb="8">
      <t>イチジキン</t>
    </rPh>
    <rPh sb="8" eb="10">
      <t>シュウニュウ</t>
    </rPh>
    <rPh sb="14" eb="16">
      <t>ショキ</t>
    </rPh>
    <rPh sb="16" eb="19">
      <t>ショウキャクガク</t>
    </rPh>
    <rPh sb="20" eb="22">
      <t>ケイジョウ</t>
    </rPh>
    <phoneticPr fontId="3"/>
  </si>
  <si>
    <t>経年償却分の合計額を計上</t>
    <rPh sb="0" eb="2">
      <t>ケイネン</t>
    </rPh>
    <rPh sb="2" eb="4">
      <t>ショウキャク</t>
    </rPh>
    <rPh sb="4" eb="5">
      <t>ブン</t>
    </rPh>
    <rPh sb="6" eb="8">
      <t>ゴウケイ</t>
    </rPh>
    <rPh sb="8" eb="9">
      <t>ガク</t>
    </rPh>
    <rPh sb="10" eb="12">
      <t>ケイジョウ</t>
    </rPh>
    <phoneticPr fontId="3"/>
  </si>
  <si>
    <t>生活サービス費収益</t>
    <rPh sb="0" eb="2">
      <t>セイカツ</t>
    </rPh>
    <rPh sb="6" eb="7">
      <t>ヒ</t>
    </rPh>
    <rPh sb="7" eb="9">
      <t>シュウエキ</t>
    </rPh>
    <phoneticPr fontId="3"/>
  </si>
  <si>
    <t>その他収益</t>
    <rPh sb="2" eb="3">
      <t>ホカ</t>
    </rPh>
    <rPh sb="3" eb="5">
      <t>シュウエキ</t>
    </rPh>
    <phoneticPr fontId="3"/>
  </si>
  <si>
    <t>保険外一時金収益</t>
    <rPh sb="0" eb="2">
      <t>ホケン</t>
    </rPh>
    <rPh sb="2" eb="3">
      <t>ガイ</t>
    </rPh>
    <rPh sb="3" eb="6">
      <t>イチジキン</t>
    </rPh>
    <rPh sb="6" eb="8">
      <t>シュウエキ</t>
    </rPh>
    <phoneticPr fontId="3"/>
  </si>
  <si>
    <t>保険外月額利用料収益</t>
    <rPh sb="0" eb="2">
      <t>ホケン</t>
    </rPh>
    <rPh sb="2" eb="3">
      <t>ガイ</t>
    </rPh>
    <rPh sb="3" eb="5">
      <t>ゲツガク</t>
    </rPh>
    <rPh sb="5" eb="8">
      <t>リヨウリョウ</t>
    </rPh>
    <rPh sb="8" eb="10">
      <t>シュウエキ</t>
    </rPh>
    <phoneticPr fontId="3"/>
  </si>
  <si>
    <t>②長期損益計算書作成時の計上科目の考え方(例。事業方式により異なる。）</t>
    <rPh sb="1" eb="3">
      <t>チョウキ</t>
    </rPh>
    <rPh sb="3" eb="5">
      <t>ソンエキ</t>
    </rPh>
    <rPh sb="5" eb="8">
      <t>ケイサンショ</t>
    </rPh>
    <rPh sb="8" eb="10">
      <t>サクセイ</t>
    </rPh>
    <rPh sb="10" eb="11">
      <t>ジ</t>
    </rPh>
    <rPh sb="12" eb="14">
      <t>ケイジョウ</t>
    </rPh>
    <rPh sb="14" eb="16">
      <t>カモク</t>
    </rPh>
    <rPh sb="17" eb="18">
      <t>カンガ</t>
    </rPh>
    <rPh sb="19" eb="20">
      <t>カタ</t>
    </rPh>
    <rPh sb="21" eb="22">
      <t>レイ</t>
    </rPh>
    <rPh sb="23" eb="25">
      <t>ジギョウ</t>
    </rPh>
    <rPh sb="25" eb="27">
      <t>ホウシキ</t>
    </rPh>
    <rPh sb="30" eb="31">
      <t>コト</t>
    </rPh>
    <phoneticPr fontId="3"/>
  </si>
  <si>
    <t>①長期資金収支計画作成時の計上科目の考え方(例。事業方式により異なる。）</t>
    <rPh sb="1" eb="3">
      <t>チョウキ</t>
    </rPh>
    <rPh sb="3" eb="5">
      <t>シキン</t>
    </rPh>
    <rPh sb="5" eb="7">
      <t>シュウシ</t>
    </rPh>
    <rPh sb="7" eb="9">
      <t>ケイカク</t>
    </rPh>
    <rPh sb="9" eb="11">
      <t>サクセイ</t>
    </rPh>
    <rPh sb="11" eb="12">
      <t>ジ</t>
    </rPh>
    <rPh sb="13" eb="15">
      <t>ケイジョウ</t>
    </rPh>
    <rPh sb="15" eb="17">
      <t>カモク</t>
    </rPh>
    <rPh sb="18" eb="19">
      <t>カンガ</t>
    </rPh>
    <rPh sb="20" eb="21">
      <t>カタ</t>
    </rPh>
    <rPh sb="22" eb="23">
      <t>レイ</t>
    </rPh>
    <rPh sb="24" eb="26">
      <t>ジギョウ</t>
    </rPh>
    <rPh sb="26" eb="28">
      <t>ホウシキ</t>
    </rPh>
    <rPh sb="31" eb="32">
      <t>コト</t>
    </rPh>
    <phoneticPr fontId="3"/>
  </si>
  <si>
    <t>生活サービス費収入</t>
    <rPh sb="0" eb="2">
      <t>セイカツ</t>
    </rPh>
    <rPh sb="6" eb="7">
      <t>ヒ</t>
    </rPh>
    <rPh sb="7" eb="9">
      <t>シュウニュウ</t>
    </rPh>
    <phoneticPr fontId="3"/>
  </si>
  <si>
    <t>初期償却益</t>
    <rPh sb="0" eb="2">
      <t>ショキ</t>
    </rPh>
    <rPh sb="2" eb="4">
      <t>ショウキャク</t>
    </rPh>
    <rPh sb="4" eb="5">
      <t>エキ</t>
    </rPh>
    <phoneticPr fontId="3"/>
  </si>
  <si>
    <t>経年償却益</t>
    <rPh sb="0" eb="2">
      <t>ケイネン</t>
    </rPh>
    <rPh sb="2" eb="4">
      <t>ショウキャク</t>
    </rPh>
    <rPh sb="4" eb="5">
      <t>エキ</t>
    </rPh>
    <phoneticPr fontId="3"/>
  </si>
  <si>
    <t>事務・業務・フロント職員などの人件費を計上(介護関係除く）</t>
    <rPh sb="0" eb="2">
      <t>ジム</t>
    </rPh>
    <rPh sb="3" eb="5">
      <t>ギョウム</t>
    </rPh>
    <rPh sb="10" eb="12">
      <t>ショクイン</t>
    </rPh>
    <rPh sb="15" eb="18">
      <t>ジンケンヒ</t>
    </rPh>
    <rPh sb="19" eb="21">
      <t>ケイジョウ</t>
    </rPh>
    <rPh sb="22" eb="24">
      <t>カイゴ</t>
    </rPh>
    <rPh sb="24" eb="26">
      <t>カンケイ</t>
    </rPh>
    <rPh sb="26" eb="27">
      <t>ノゾ</t>
    </rPh>
    <phoneticPr fontId="3"/>
  </si>
  <si>
    <t>支払家賃（借地・借家の場合）</t>
    <rPh sb="0" eb="2">
      <t>シハライ</t>
    </rPh>
    <rPh sb="2" eb="4">
      <t>ヤチン</t>
    </rPh>
    <rPh sb="5" eb="7">
      <t>シャクチ</t>
    </rPh>
    <rPh sb="8" eb="10">
      <t>シャクヤ</t>
    </rPh>
    <rPh sb="11" eb="13">
      <t>バアイ</t>
    </rPh>
    <phoneticPr fontId="3"/>
  </si>
  <si>
    <t>月額家賃相当額収益</t>
    <rPh sb="0" eb="2">
      <t>ゲツガク</t>
    </rPh>
    <rPh sb="2" eb="4">
      <t>ヤチン</t>
    </rPh>
    <rPh sb="4" eb="6">
      <t>ソウトウ</t>
    </rPh>
    <rPh sb="6" eb="7">
      <t>ガク</t>
    </rPh>
    <rPh sb="7" eb="9">
      <t>シュウエキ</t>
    </rPh>
    <phoneticPr fontId="3"/>
  </si>
  <si>
    <t>借入金残高</t>
    <rPh sb="0" eb="1">
      <t>シャク</t>
    </rPh>
    <rPh sb="1" eb="3">
      <t>ニュウキン</t>
    </rPh>
    <rPh sb="3" eb="5">
      <t>ザンダカ</t>
    </rPh>
    <phoneticPr fontId="3"/>
  </si>
  <si>
    <t>借入金返済　(○○年)</t>
    <rPh sb="0" eb="2">
      <t>カリイレ</t>
    </rPh>
    <rPh sb="2" eb="3">
      <t>キン</t>
    </rPh>
    <rPh sb="3" eb="5">
      <t>ヘンサイ</t>
    </rPh>
    <rPh sb="9" eb="10">
      <t>ネン</t>
    </rPh>
    <phoneticPr fontId="3"/>
  </si>
  <si>
    <t>利率も記載</t>
    <rPh sb="0" eb="2">
      <t>リリツ</t>
    </rPh>
    <rPh sb="3" eb="5">
      <t>キサイ</t>
    </rPh>
    <phoneticPr fontId="3"/>
  </si>
  <si>
    <t>返済期間も記載</t>
    <rPh sb="0" eb="2">
      <t>ヘンサイ</t>
    </rPh>
    <rPh sb="2" eb="4">
      <t>キカン</t>
    </rPh>
    <rPh sb="5" eb="7">
      <t>キサイ</t>
    </rPh>
    <phoneticPr fontId="3"/>
  </si>
  <si>
    <t>月額家賃相当額があれば計上</t>
    <rPh sb="0" eb="2">
      <t>ゲツガク</t>
    </rPh>
    <rPh sb="2" eb="4">
      <t>ヤチン</t>
    </rPh>
    <rPh sb="4" eb="6">
      <t>ソウトウ</t>
    </rPh>
    <rPh sb="6" eb="7">
      <t>ガク</t>
    </rPh>
    <rPh sb="11" eb="13">
      <t>ケイジョウ</t>
    </rPh>
    <phoneticPr fontId="3"/>
  </si>
  <si>
    <t>借入利息   　(○○％）</t>
    <rPh sb="0" eb="2">
      <t>カリイレ</t>
    </rPh>
    <rPh sb="2" eb="4">
      <t>リソク</t>
    </rPh>
    <phoneticPr fontId="3"/>
  </si>
  <si>
    <t>法人税等　　（○○％）</t>
    <rPh sb="0" eb="4">
      <t>ホウジンゼイナド</t>
    </rPh>
    <phoneticPr fontId="3"/>
  </si>
  <si>
    <t>※法人税等の数値は資金収支計画書にジャンプ</t>
    <rPh sb="1" eb="5">
      <t>ホウジンゼイトウ</t>
    </rPh>
    <rPh sb="6" eb="8">
      <t>スウチ</t>
    </rPh>
    <rPh sb="9" eb="11">
      <t>シキン</t>
    </rPh>
    <rPh sb="11" eb="13">
      <t>シュウシ</t>
    </rPh>
    <rPh sb="13" eb="16">
      <t>ケイカクショ</t>
    </rPh>
    <phoneticPr fontId="3"/>
  </si>
  <si>
    <t>借入金残高</t>
    <rPh sb="0" eb="2">
      <t>カリイレ</t>
    </rPh>
    <rPh sb="2" eb="3">
      <t>キン</t>
    </rPh>
    <rPh sb="3" eb="5">
      <t>ザンダカ</t>
    </rPh>
    <phoneticPr fontId="3"/>
  </si>
  <si>
    <t>什器・備品費</t>
    <phoneticPr fontId="3"/>
  </si>
  <si>
    <t>年間新規入居者数</t>
    <rPh sb="0" eb="2">
      <t>ネンカン</t>
    </rPh>
    <rPh sb="2" eb="4">
      <t>シンキ</t>
    </rPh>
    <rPh sb="4" eb="7">
      <t>ニュウキョシャ</t>
    </rPh>
    <rPh sb="7" eb="8">
      <t>カズ</t>
    </rPh>
    <phoneticPr fontId="3"/>
  </si>
  <si>
    <t>期末入居室数</t>
    <rPh sb="0" eb="2">
      <t>キマツ</t>
    </rPh>
    <rPh sb="2" eb="4">
      <t>ニュウキョ</t>
    </rPh>
    <rPh sb="4" eb="5">
      <t>シツ</t>
    </rPh>
    <rPh sb="5" eb="6">
      <t>カズ</t>
    </rPh>
    <phoneticPr fontId="3"/>
  </si>
  <si>
    <t>年間退去室数</t>
    <rPh sb="0" eb="2">
      <t>ネンカン</t>
    </rPh>
    <rPh sb="2" eb="4">
      <t>タイキョ</t>
    </rPh>
    <rPh sb="4" eb="5">
      <t>シツ</t>
    </rPh>
    <rPh sb="5" eb="6">
      <t>カズ</t>
    </rPh>
    <phoneticPr fontId="3"/>
  </si>
  <si>
    <t>期末入居室数</t>
    <rPh sb="0" eb="2">
      <t>キマツ</t>
    </rPh>
    <rPh sb="2" eb="4">
      <t>ニュウキョ</t>
    </rPh>
    <rPh sb="4" eb="6">
      <t>シツスウ</t>
    </rPh>
    <phoneticPr fontId="3"/>
  </si>
  <si>
    <t>年間退去室数</t>
    <rPh sb="0" eb="2">
      <t>ネンカン</t>
    </rPh>
    <rPh sb="2" eb="4">
      <t>タイキョ</t>
    </rPh>
    <rPh sb="4" eb="6">
      <t>シツスウ</t>
    </rPh>
    <phoneticPr fontId="3"/>
  </si>
  <si>
    <t>年間新規入居室数</t>
    <rPh sb="0" eb="2">
      <t>ネンカン</t>
    </rPh>
    <rPh sb="2" eb="4">
      <t>シンキ</t>
    </rPh>
    <rPh sb="4" eb="6">
      <t>ニュウキョ</t>
    </rPh>
    <rPh sb="6" eb="8">
      <t>シツスウ</t>
    </rPh>
    <phoneticPr fontId="3"/>
  </si>
  <si>
    <t>[ホーム名：○○○○］</t>
    <rPh sb="4" eb="5">
      <t>メイ</t>
    </rPh>
    <phoneticPr fontId="3"/>
  </si>
  <si>
    <t>土地取得費（または地代）</t>
    <rPh sb="0" eb="2">
      <t>トチ</t>
    </rPh>
    <rPh sb="2" eb="4">
      <t>シュトク</t>
    </rPh>
    <rPh sb="4" eb="5">
      <t>ヒ</t>
    </rPh>
    <rPh sb="9" eb="11">
      <t>チダイ</t>
    </rPh>
    <phoneticPr fontId="3"/>
  </si>
  <si>
    <t>建築関係費（または家賃）</t>
    <rPh sb="0" eb="2">
      <t>ケンチク</t>
    </rPh>
    <rPh sb="2" eb="5">
      <t>カンケイヒ</t>
    </rPh>
    <rPh sb="9" eb="11">
      <t>ヤチン</t>
    </rPh>
    <phoneticPr fontId="3"/>
  </si>
  <si>
    <t>賃貸借方式の場合は「家賃」として計上</t>
    <rPh sb="0" eb="3">
      <t>チンタイシャク</t>
    </rPh>
    <rPh sb="3" eb="5">
      <t>ホウシキ</t>
    </rPh>
    <rPh sb="6" eb="8">
      <t>バアイ</t>
    </rPh>
    <rPh sb="10" eb="12">
      <t>ヤチン</t>
    </rPh>
    <rPh sb="16" eb="18">
      <t>ケイジョウ</t>
    </rPh>
    <phoneticPr fontId="3"/>
  </si>
  <si>
    <t>土地取得費　（または地代）</t>
    <rPh sb="0" eb="2">
      <t>トチ</t>
    </rPh>
    <rPh sb="2" eb="4">
      <t>シュトク</t>
    </rPh>
    <rPh sb="4" eb="5">
      <t>ヒ</t>
    </rPh>
    <rPh sb="10" eb="12">
      <t>チダイ</t>
    </rPh>
    <phoneticPr fontId="3"/>
  </si>
  <si>
    <t>建築関係費　（または家賃）</t>
    <rPh sb="0" eb="2">
      <t>ケンチク</t>
    </rPh>
    <rPh sb="2" eb="5">
      <t>カンケイヒ</t>
    </rPh>
    <rPh sb="10" eb="12">
      <t>ヤチン</t>
    </rPh>
    <phoneticPr fontId="3"/>
  </si>
  <si>
    <t>【長期資金収支計画】 (単位：千円)</t>
    <rPh sb="1" eb="3">
      <t>チョウキ</t>
    </rPh>
    <rPh sb="3" eb="5">
      <t>シキン</t>
    </rPh>
    <rPh sb="5" eb="7">
      <t>シュウシ</t>
    </rPh>
    <rPh sb="7" eb="9">
      <t>ケイカク</t>
    </rPh>
    <rPh sb="12" eb="14">
      <t>タンイ</t>
    </rPh>
    <rPh sb="15" eb="17">
      <t>センエン</t>
    </rPh>
    <phoneticPr fontId="3"/>
  </si>
  <si>
    <t>【長期損益計画書】　(単位：千円)</t>
    <rPh sb="1" eb="3">
      <t>チョウキ</t>
    </rPh>
    <rPh sb="3" eb="5">
      <t>ソンエキ</t>
    </rPh>
    <rPh sb="5" eb="7">
      <t>ケイカク</t>
    </rPh>
    <rPh sb="7" eb="8">
      <t>ショ</t>
    </rPh>
    <rPh sb="11" eb="13">
      <t>タンイ</t>
    </rPh>
    <rPh sb="14" eb="16">
      <t>センエン</t>
    </rPh>
    <phoneticPr fontId="3"/>
  </si>
  <si>
    <t>躯体償却　（○○年）</t>
    <rPh sb="0" eb="2">
      <t>クタイ</t>
    </rPh>
    <rPh sb="2" eb="4">
      <t>ショウキャク</t>
    </rPh>
    <rPh sb="8" eb="9">
      <t>ネン</t>
    </rPh>
    <phoneticPr fontId="3"/>
  </si>
  <si>
    <t>設備償却　（○○年）</t>
    <rPh sb="0" eb="2">
      <t>セツビ</t>
    </rPh>
    <rPh sb="2" eb="4">
      <t>ショウキャク</t>
    </rPh>
    <phoneticPr fontId="3"/>
  </si>
  <si>
    <t>その他償却　（○○年）</t>
    <rPh sb="2" eb="3">
      <t>タ</t>
    </rPh>
    <rPh sb="3" eb="5">
      <t>ショウキャク</t>
    </rPh>
    <phoneticPr fontId="3"/>
  </si>
  <si>
    <t>借入利息　（○○％）</t>
    <rPh sb="0" eb="2">
      <t>カリイレ</t>
    </rPh>
    <rPh sb="2" eb="4">
      <t>リソク</t>
    </rPh>
    <phoneticPr fontId="3"/>
  </si>
  <si>
    <t>％</t>
    <phoneticPr fontId="3"/>
  </si>
  <si>
    <t>借入利息　（○○％）</t>
    <rPh sb="0" eb="1">
      <t>シャク</t>
    </rPh>
    <rPh sb="1" eb="2">
      <t>ニュウ</t>
    </rPh>
    <rPh sb="2" eb="4">
      <t>リソク</t>
    </rPh>
    <phoneticPr fontId="3"/>
  </si>
  <si>
    <t>償却期間も記載</t>
    <rPh sb="0" eb="2">
      <t>ショウキャク</t>
    </rPh>
    <rPh sb="2" eb="4">
      <t>キカン</t>
    </rPh>
    <rPh sb="5" eb="7">
      <t>キサイ</t>
    </rPh>
    <phoneticPr fontId="3"/>
  </si>
  <si>
    <t>償却期間も記載</t>
    <phoneticPr fontId="3"/>
  </si>
  <si>
    <t>開業前経費、開発諸経費、開業前募集経費等の償却額を計上
償却期間も記載</t>
    <rPh sb="0" eb="2">
      <t>カイギョウ</t>
    </rPh>
    <rPh sb="2" eb="3">
      <t>マエ</t>
    </rPh>
    <rPh sb="3" eb="5">
      <t>ケイヒ</t>
    </rPh>
    <rPh sb="6" eb="8">
      <t>カイハツ</t>
    </rPh>
    <rPh sb="8" eb="11">
      <t>ショケイヒ</t>
    </rPh>
    <rPh sb="12" eb="15">
      <t>カイギョウマエ</t>
    </rPh>
    <rPh sb="15" eb="17">
      <t>ボシュウ</t>
    </rPh>
    <rPh sb="17" eb="19">
      <t>ケイヒ</t>
    </rPh>
    <rPh sb="19" eb="20">
      <t>トウ</t>
    </rPh>
    <rPh sb="21" eb="23">
      <t>ショウキャク</t>
    </rPh>
    <rPh sb="23" eb="24">
      <t>ガク</t>
    </rPh>
    <rPh sb="25" eb="27">
      <t>ケイジョウ</t>
    </rPh>
    <phoneticPr fontId="3"/>
  </si>
  <si>
    <t>賃貸借の場合は、保証金・敷金等も計上</t>
    <rPh sb="0" eb="3">
      <t>チンタイシャク</t>
    </rPh>
    <rPh sb="4" eb="6">
      <t>バアイ</t>
    </rPh>
    <rPh sb="8" eb="11">
      <t>ホショウキン</t>
    </rPh>
    <rPh sb="12" eb="15">
      <t>シキキントウ</t>
    </rPh>
    <rPh sb="16" eb="18">
      <t>ケイジョウ</t>
    </rPh>
    <phoneticPr fontId="3"/>
  </si>
  <si>
    <r>
      <t>本部経費</t>
    </r>
    <r>
      <rPr>
        <sz val="10"/>
        <rFont val="ＭＳ Ｐゴシック"/>
        <family val="3"/>
        <charset val="128"/>
      </rPr>
      <t>　</t>
    </r>
    <rPh sb="0" eb="2">
      <t>ホンブ</t>
    </rPh>
    <rPh sb="2" eb="4">
      <t>ケイヒ</t>
    </rPh>
    <phoneticPr fontId="3"/>
  </si>
  <si>
    <t>入居者生活保証制度拠出金支出を含む</t>
    <rPh sb="3" eb="5">
      <t>セイカツ</t>
    </rPh>
    <rPh sb="5" eb="7">
      <t>ホショウ</t>
    </rPh>
    <rPh sb="7" eb="9">
      <t>セイド</t>
    </rPh>
    <rPh sb="9" eb="12">
      <t>キョシュツキン</t>
    </rPh>
    <rPh sb="12" eb="14">
      <t>シシュツ</t>
    </rPh>
    <rPh sb="15" eb="16">
      <t>フク</t>
    </rPh>
    <phoneticPr fontId="3"/>
  </si>
  <si>
    <t>建設協力金</t>
    <rPh sb="0" eb="2">
      <t>ケンセツ</t>
    </rPh>
    <rPh sb="2" eb="5">
      <t>キョウリョクキン</t>
    </rPh>
    <phoneticPr fontId="3"/>
  </si>
  <si>
    <t>期末入居率(％)　（満室○○室）</t>
    <rPh sb="0" eb="2">
      <t>キマツ</t>
    </rPh>
    <rPh sb="2" eb="4">
      <t>ニュウキョ</t>
    </rPh>
    <rPh sb="4" eb="5">
      <t>リツ</t>
    </rPh>
    <rPh sb="10" eb="12">
      <t>マンシツ</t>
    </rPh>
    <rPh sb="14" eb="15">
      <t>シツ</t>
    </rPh>
    <phoneticPr fontId="3"/>
  </si>
  <si>
    <t>期末入居率(％) （満室○○室）</t>
    <rPh sb="0" eb="2">
      <t>キマツ</t>
    </rPh>
    <rPh sb="2" eb="4">
      <t>ニュウキョ</t>
    </rPh>
    <rPh sb="4" eb="5">
      <t>リツ</t>
    </rPh>
    <rPh sb="10" eb="12">
      <t>マンシツ</t>
    </rPh>
    <rPh sb="14" eb="15">
      <t>シツ</t>
    </rPh>
    <phoneticPr fontId="3"/>
  </si>
  <si>
    <t>保険外一時金返還金</t>
    <rPh sb="0" eb="2">
      <t>ホケン</t>
    </rPh>
    <rPh sb="2" eb="3">
      <t>ガイ</t>
    </rPh>
    <rPh sb="3" eb="6">
      <t>イチジキン</t>
    </rPh>
    <rPh sb="6" eb="9">
      <t>ヘンカンキン</t>
    </rPh>
    <phoneticPr fontId="3"/>
  </si>
  <si>
    <t>法人税等（○○％）</t>
    <rPh sb="0" eb="4">
      <t>ホウジンゼイナド</t>
    </rPh>
    <phoneticPr fontId="3"/>
  </si>
  <si>
    <t>借入利息（○○％）</t>
    <rPh sb="0" eb="2">
      <t>カリイレ</t>
    </rPh>
    <rPh sb="2" eb="4">
      <t>リソク</t>
    </rPh>
    <phoneticPr fontId="3"/>
  </si>
  <si>
    <t>計画表入力方法</t>
    <rPh sb="0" eb="3">
      <t>ケイカクヒョウ</t>
    </rPh>
    <rPh sb="3" eb="5">
      <t>ニュウリョク</t>
    </rPh>
    <rPh sb="5" eb="7">
      <t>ホウホウ</t>
    </rPh>
    <phoneticPr fontId="3"/>
  </si>
  <si>
    <t>【長期資金収支計画表】</t>
    <rPh sb="1" eb="3">
      <t>チョウキ</t>
    </rPh>
    <rPh sb="3" eb="5">
      <t>シキン</t>
    </rPh>
    <rPh sb="5" eb="7">
      <t>シュウシ</t>
    </rPh>
    <rPh sb="7" eb="9">
      <t>ケイカク</t>
    </rPh>
    <rPh sb="9" eb="10">
      <t>ヒョウ</t>
    </rPh>
    <phoneticPr fontId="3"/>
  </si>
  <si>
    <t>①</t>
    <phoneticPr fontId="3"/>
  </si>
  <si>
    <t>開業前の投資内容（建築資金あるいは敷金、什器・備品など）を入力</t>
    <rPh sb="29" eb="31">
      <t>ニュウリョク</t>
    </rPh>
    <phoneticPr fontId="3"/>
  </si>
  <si>
    <t>②</t>
    <phoneticPr fontId="3"/>
  </si>
  <si>
    <t>③</t>
    <phoneticPr fontId="3"/>
  </si>
  <si>
    <t>④</t>
    <phoneticPr fontId="3"/>
  </si>
  <si>
    <t>施設が賃借物件の場合は、「建築関係費」に保証金･地代･家賃を入力（損益には保証金は含めず）</t>
    <rPh sb="0" eb="2">
      <t>シセツ</t>
    </rPh>
    <rPh sb="3" eb="5">
      <t>チンシャク</t>
    </rPh>
    <rPh sb="5" eb="7">
      <t>ブッケン</t>
    </rPh>
    <rPh sb="8" eb="10">
      <t>バアイ</t>
    </rPh>
    <rPh sb="20" eb="23">
      <t>ホショウキン</t>
    </rPh>
    <rPh sb="24" eb="26">
      <t>チダイ</t>
    </rPh>
    <rPh sb="27" eb="29">
      <t>ヤチン</t>
    </rPh>
    <rPh sb="30" eb="32">
      <t>ニュウリョク</t>
    </rPh>
    <rPh sb="33" eb="35">
      <t>ソンエキ</t>
    </rPh>
    <rPh sb="37" eb="40">
      <t>ホショウキン</t>
    </rPh>
    <rPh sb="41" eb="42">
      <t>フク</t>
    </rPh>
    <phoneticPr fontId="3"/>
  </si>
  <si>
    <t>開設前</t>
    <rPh sb="0" eb="2">
      <t>カイセツ</t>
    </rPh>
    <rPh sb="2" eb="3">
      <t>マエ</t>
    </rPh>
    <phoneticPr fontId="3"/>
  </si>
  <si>
    <t>開設後</t>
    <rPh sb="0" eb="3">
      <t>カイセツゴ</t>
    </rPh>
    <phoneticPr fontId="3"/>
  </si>
  <si>
    <t>前払金がある場合　年間新規入居数×前払金を「入居一時金収入」に入力</t>
    <rPh sb="31" eb="33">
      <t>ニュウリョク</t>
    </rPh>
    <phoneticPr fontId="3"/>
  </si>
  <si>
    <t>実際に毎月受け取る家賃の年額を「月額家賃相当額」に入力</t>
    <rPh sb="25" eb="27">
      <t>ニュウリョク</t>
    </rPh>
    <phoneticPr fontId="3"/>
  </si>
  <si>
    <t>（入居者のホーム在籍年数を何年と考えるか、前払金の算定根拠などとの整合性を確認する）</t>
    <phoneticPr fontId="3"/>
  </si>
  <si>
    <t>退去があれば、退去に伴う修繕・取替費が発生する。退去計画に合わせ算出し「修繕・取替費」に加算する</t>
    <rPh sb="7" eb="9">
      <t>タイキョ</t>
    </rPh>
    <rPh sb="10" eb="11">
      <t>トモナ</t>
    </rPh>
    <rPh sb="36" eb="38">
      <t>シュウゼン</t>
    </rPh>
    <rPh sb="39" eb="41">
      <t>トリカエ</t>
    </rPh>
    <rPh sb="41" eb="42">
      <t>ヒ</t>
    </rPh>
    <rPh sb="44" eb="46">
      <t>カサン</t>
    </rPh>
    <phoneticPr fontId="3"/>
  </si>
  <si>
    <t>⑤</t>
    <phoneticPr fontId="3"/>
  </si>
  <si>
    <t>本部経費は、主に会社が複数の施設を持ち、入退去に関する業務を本社部門として管理するようなケースに使用するが、ここには前払金保全に係る費用支出も含めて入力する</t>
    <rPh sb="58" eb="61">
      <t>マエバライキン</t>
    </rPh>
    <rPh sb="61" eb="63">
      <t>ホゼン</t>
    </rPh>
    <rPh sb="64" eb="65">
      <t>カカ</t>
    </rPh>
    <rPh sb="66" eb="68">
      <t>ヒヨウ</t>
    </rPh>
    <rPh sb="68" eb="70">
      <t>シシュツ</t>
    </rPh>
    <rPh sb="71" eb="72">
      <t>フク</t>
    </rPh>
    <rPh sb="74" eb="76">
      <t>ニュウリョク</t>
    </rPh>
    <phoneticPr fontId="3"/>
  </si>
  <si>
    <t>⑥</t>
    <phoneticPr fontId="3"/>
  </si>
  <si>
    <t>管理費収入は、毎月徴収するものであり入居状況に連動して増減するので入居状況と整合させる</t>
    <rPh sb="33" eb="35">
      <t>ニュウキョ</t>
    </rPh>
    <rPh sb="35" eb="37">
      <t>ジョウキョウ</t>
    </rPh>
    <rPh sb="38" eb="40">
      <t>セイゴウ</t>
    </rPh>
    <phoneticPr fontId="3"/>
  </si>
  <si>
    <t>⑦</t>
    <phoneticPr fontId="3"/>
  </si>
  <si>
    <t>人件費は、在籍職員の人件費のうち、介護に携わる者の人件費は「介護部門」、食事に携わる者の人件費は「食事部門」、</t>
    <phoneticPr fontId="3"/>
  </si>
  <si>
    <t>（複数部門にまたがって業務を行う者の人件費は、部門業務量に合わせて案分する）</t>
    <phoneticPr fontId="3"/>
  </si>
  <si>
    <t>（職員数は、入居者数増に伴って増やす必要あり。特に介護付では約束している職員体制以上の人員を確保しなければならないので、入居状況に合わせ計画しておくことが必要）</t>
    <rPh sb="68" eb="70">
      <t>ケイカク</t>
    </rPh>
    <phoneticPr fontId="3"/>
  </si>
  <si>
    <t>⑧</t>
    <phoneticPr fontId="3"/>
  </si>
  <si>
    <t>⑨</t>
    <phoneticPr fontId="3"/>
  </si>
  <si>
    <t>水道光熱費を算定する</t>
    <phoneticPr fontId="3"/>
  </si>
  <si>
    <t>⑩</t>
    <phoneticPr fontId="3"/>
  </si>
  <si>
    <t>食事が外部委託の場合には、食事人件費の科目名を変更し、支払委託料として入力</t>
    <rPh sb="35" eb="37">
      <t>ニュウリョク</t>
    </rPh>
    <phoneticPr fontId="3"/>
  </si>
  <si>
    <t>その他の科目について入力する</t>
    <phoneticPr fontId="3"/>
  </si>
  <si>
    <t>⑪</t>
    <phoneticPr fontId="3"/>
  </si>
  <si>
    <t>⑫</t>
    <phoneticPr fontId="3"/>
  </si>
  <si>
    <t>入居者の増減によって変動する収入・支出は、その変動に合わせたものとなっているかチェックする</t>
    <rPh sb="0" eb="3">
      <t>ニュウキョシャ</t>
    </rPh>
    <rPh sb="4" eb="6">
      <t>ゾウゲン</t>
    </rPh>
    <rPh sb="10" eb="12">
      <t>ヘンドウ</t>
    </rPh>
    <rPh sb="14" eb="16">
      <t>シュウニュウ</t>
    </rPh>
    <rPh sb="17" eb="19">
      <t>シシュツ</t>
    </rPh>
    <rPh sb="23" eb="25">
      <t>ヘンドウ</t>
    </rPh>
    <rPh sb="26" eb="27">
      <t>ア</t>
    </rPh>
    <phoneticPr fontId="3"/>
  </si>
  <si>
    <t>【長期損益計画表】</t>
    <rPh sb="1" eb="3">
      <t>チョウキ</t>
    </rPh>
    <rPh sb="3" eb="5">
      <t>ソンエキ</t>
    </rPh>
    <rPh sb="5" eb="7">
      <t>ケイカク</t>
    </rPh>
    <rPh sb="7" eb="8">
      <t>ヒョウ</t>
    </rPh>
    <phoneticPr fontId="3"/>
  </si>
  <si>
    <t>固定資産等については償却年限に応じ減価償却額を算出し「躯体償却」「設備償却」「什器・備品等その他」に入力する</t>
    <rPh sb="23" eb="25">
      <t>サンシュツ</t>
    </rPh>
    <rPh sb="27" eb="29">
      <t>クタイ</t>
    </rPh>
    <rPh sb="29" eb="31">
      <t>ショウキャク</t>
    </rPh>
    <rPh sb="33" eb="35">
      <t>セツビ</t>
    </rPh>
    <rPh sb="35" eb="37">
      <t>ショウキャク</t>
    </rPh>
    <rPh sb="50" eb="52">
      <t>ニュウリョク</t>
    </rPh>
    <phoneticPr fontId="3"/>
  </si>
  <si>
    <t>入居計画を入力</t>
    <rPh sb="5" eb="7">
      <t>ニュウリョク</t>
    </rPh>
    <phoneticPr fontId="3"/>
  </si>
  <si>
    <t>（年間の新規入居・退去計画を立て、期末入居率を算定し入力する）</t>
    <phoneticPr fontId="3"/>
  </si>
  <si>
    <t>前払金プランの場合、初期償却収入と経年償却収入を入力</t>
    <rPh sb="24" eb="26">
      <t>ニュウリョク</t>
    </rPh>
    <phoneticPr fontId="3"/>
  </si>
  <si>
    <t>（初期償却は、前払金額×初期償却率で算出できるが、経年償却は入居時期により変動する。また、償却期間終了と同時に経年償却も終了することも考慮する）</t>
    <phoneticPr fontId="3"/>
  </si>
  <si>
    <t>自社の法人税率を入力、その法人税率で計算した法人税額を入力する</t>
    <rPh sb="13" eb="17">
      <t>ホウジンゼイリツ</t>
    </rPh>
    <rPh sb="18" eb="20">
      <t>ケイサン</t>
    </rPh>
    <rPh sb="25" eb="26">
      <t>ガク</t>
    </rPh>
    <rPh sb="27" eb="29">
      <t>ニュウリョク</t>
    </rPh>
    <phoneticPr fontId="3"/>
  </si>
  <si>
    <t>【その他】</t>
    <rPh sb="3" eb="4">
      <t>タ</t>
    </rPh>
    <phoneticPr fontId="3"/>
  </si>
  <si>
    <t>できるだけ計算根拠を残しておくことが肝要</t>
    <phoneticPr fontId="3"/>
  </si>
  <si>
    <t>※</t>
    <phoneticPr fontId="3"/>
  </si>
  <si>
    <t>（年間の退去人数のうち前払金返金のある人数をどのように考えるかで異なるが、</t>
    <phoneticPr fontId="3"/>
  </si>
  <si>
    <t>（部門別に管理していない場合は、「科目設定の考え方」に示しているような介護・食事・管理部門での面積を基準にして算定する方法のほかに、</t>
    <phoneticPr fontId="3"/>
  </si>
  <si>
    <t>　携わる従業員数を基にして案分して算定しても可。いずれにしても基準を決めておく）</t>
    <phoneticPr fontId="3"/>
  </si>
  <si>
    <r>
      <t>介護部門・食事部門に属さない者の人件費を「管理部門」に計上し入力する（</t>
    </r>
    <r>
      <rPr>
        <u/>
        <sz val="14"/>
        <rFont val="ＭＳ Ｐゴシック"/>
        <family val="3"/>
        <charset val="128"/>
      </rPr>
      <t>【検証用】人件費　簡易シミュレーション　シート別添</t>
    </r>
    <r>
      <rPr>
        <sz val="14"/>
        <rFont val="ＭＳ Ｐゴシック"/>
        <family val="3"/>
        <charset val="128"/>
      </rPr>
      <t>）</t>
    </r>
    <rPh sb="58" eb="60">
      <t>ベッテン</t>
    </rPh>
    <phoneticPr fontId="3"/>
  </si>
  <si>
    <t>開設時入居者</t>
    <rPh sb="0" eb="3">
      <t>カイセツジ</t>
    </rPh>
    <rPh sb="3" eb="6">
      <t>ニュウキョシャ</t>
    </rPh>
    <phoneticPr fontId="3"/>
  </si>
  <si>
    <t>（単位：千円）</t>
    <rPh sb="1" eb="3">
      <t>タンイ</t>
    </rPh>
    <rPh sb="4" eb="6">
      <t>センエン</t>
    </rPh>
    <phoneticPr fontId="3"/>
  </si>
  <si>
    <t>プラン別内訳</t>
    <rPh sb="3" eb="4">
      <t>ベツ</t>
    </rPh>
    <rPh sb="4" eb="6">
      <t>ウチワケ</t>
    </rPh>
    <phoneticPr fontId="3"/>
  </si>
  <si>
    <t>開設年次（一時金・初期償却）／２年次（経年償却額・家賃）シミュレーション</t>
    <rPh sb="0" eb="2">
      <t>カイセツ</t>
    </rPh>
    <rPh sb="2" eb="4">
      <t>ネンジ</t>
    </rPh>
    <rPh sb="5" eb="8">
      <t>イチジキン</t>
    </rPh>
    <rPh sb="9" eb="13">
      <t>ショキショウキャク</t>
    </rPh>
    <rPh sb="16" eb="18">
      <t>ネンジ</t>
    </rPh>
    <rPh sb="19" eb="21">
      <t>ケイネン</t>
    </rPh>
    <rPh sb="21" eb="24">
      <t>ショウキャクガク</t>
    </rPh>
    <rPh sb="25" eb="27">
      <t>ヤチン</t>
    </rPh>
    <phoneticPr fontId="3"/>
  </si>
  <si>
    <t>プラン</t>
    <phoneticPr fontId="3"/>
  </si>
  <si>
    <t>入居一時金額</t>
    <rPh sb="0" eb="2">
      <t>ニュウキョ</t>
    </rPh>
    <rPh sb="2" eb="5">
      <t>イチジキン</t>
    </rPh>
    <rPh sb="5" eb="6">
      <t>ガク</t>
    </rPh>
    <phoneticPr fontId="3"/>
  </si>
  <si>
    <t>償却率</t>
    <rPh sb="0" eb="3">
      <t>ショウキャクリツ</t>
    </rPh>
    <phoneticPr fontId="3"/>
  </si>
  <si>
    <t>初期償却額</t>
    <rPh sb="0" eb="2">
      <t>ショキ</t>
    </rPh>
    <rPh sb="2" eb="4">
      <t>ショウキャク</t>
    </rPh>
    <rPh sb="4" eb="5">
      <t>ガク</t>
    </rPh>
    <phoneticPr fontId="3"/>
  </si>
  <si>
    <t>初期償却後残額</t>
    <rPh sb="0" eb="5">
      <t>ショキショウキャクゴ</t>
    </rPh>
    <rPh sb="5" eb="7">
      <t>ザンガク</t>
    </rPh>
    <phoneticPr fontId="3"/>
  </si>
  <si>
    <t>償却期間</t>
    <rPh sb="0" eb="4">
      <t>ショウキャクキカン</t>
    </rPh>
    <phoneticPr fontId="3"/>
  </si>
  <si>
    <t>経年償却額</t>
    <rPh sb="0" eb="2">
      <t>ケイネン</t>
    </rPh>
    <rPh sb="2" eb="4">
      <t>ショウキャク</t>
    </rPh>
    <rPh sb="4" eb="5">
      <t>ガク</t>
    </rPh>
    <phoneticPr fontId="3"/>
  </si>
  <si>
    <t>家賃</t>
    <rPh sb="0" eb="2">
      <t>ヤチン</t>
    </rPh>
    <phoneticPr fontId="3"/>
  </si>
  <si>
    <t>合計</t>
    <rPh sb="0" eb="2">
      <t>ゴウケイ</t>
    </rPh>
    <phoneticPr fontId="3"/>
  </si>
  <si>
    <t>家賃相当額合計</t>
    <rPh sb="0" eb="2">
      <t>ヤチン</t>
    </rPh>
    <rPh sb="2" eb="5">
      <t>ソウトウガク</t>
    </rPh>
    <rPh sb="5" eb="7">
      <t>ゴウケイ</t>
    </rPh>
    <phoneticPr fontId="3"/>
  </si>
  <si>
    <t>入居者人数</t>
    <rPh sb="0" eb="3">
      <t>ニュウキョシャ</t>
    </rPh>
    <rPh sb="3" eb="5">
      <t>ニンズウ</t>
    </rPh>
    <phoneticPr fontId="3"/>
  </si>
  <si>
    <t>一時金</t>
    <rPh sb="0" eb="3">
      <t>イチジキン</t>
    </rPh>
    <phoneticPr fontId="3"/>
  </si>
  <si>
    <t>初期償却</t>
    <rPh sb="0" eb="2">
      <t>ショキ</t>
    </rPh>
    <rPh sb="2" eb="4">
      <t>ショウキャク</t>
    </rPh>
    <phoneticPr fontId="3"/>
  </si>
  <si>
    <t>（月）</t>
    <rPh sb="1" eb="2">
      <t>ツキ</t>
    </rPh>
    <phoneticPr fontId="3"/>
  </si>
  <si>
    <t>（月間）</t>
    <rPh sb="1" eb="3">
      <t>ゲッカン</t>
    </rPh>
    <phoneticPr fontId="3"/>
  </si>
  <si>
    <t>（年間）</t>
    <rPh sb="1" eb="2">
      <t>ネン</t>
    </rPh>
    <phoneticPr fontId="3"/>
  </si>
  <si>
    <t>月払</t>
    <rPh sb="0" eb="2">
      <t>ツキバラ</t>
    </rPh>
    <phoneticPr fontId="3"/>
  </si>
  <si>
    <t>期中　入居者・退去者</t>
    <rPh sb="0" eb="2">
      <t>キチュウ</t>
    </rPh>
    <rPh sb="3" eb="6">
      <t>ニュウキョシャ</t>
    </rPh>
    <rPh sb="7" eb="10">
      <t>タイキョシャ</t>
    </rPh>
    <phoneticPr fontId="3"/>
  </si>
  <si>
    <t>一時金返還金シミュレーション</t>
    <rPh sb="0" eb="3">
      <t>イチジキン</t>
    </rPh>
    <rPh sb="3" eb="6">
      <t>ヘンカンキン</t>
    </rPh>
    <phoneticPr fontId="3"/>
  </si>
  <si>
    <t>一時金返還金</t>
    <rPh sb="0" eb="3">
      <t>イチジキン</t>
    </rPh>
    <rPh sb="3" eb="6">
      <t>ヘンカンキン</t>
    </rPh>
    <phoneticPr fontId="3"/>
  </si>
  <si>
    <t>（1年経過後）</t>
    <rPh sb="2" eb="3">
      <t>ネン</t>
    </rPh>
    <rPh sb="3" eb="6">
      <t>ケイカゴ</t>
    </rPh>
    <phoneticPr fontId="3"/>
  </si>
  <si>
    <t>（2年経過後）</t>
    <rPh sb="2" eb="3">
      <t>ネン</t>
    </rPh>
    <rPh sb="3" eb="6">
      <t>ケイカゴ</t>
    </rPh>
    <phoneticPr fontId="3"/>
  </si>
  <si>
    <t>（3年経過後）</t>
    <rPh sb="2" eb="3">
      <t>ネン</t>
    </rPh>
    <rPh sb="3" eb="6">
      <t>ケイカゴ</t>
    </rPh>
    <phoneticPr fontId="3"/>
  </si>
  <si>
    <t>部門別　人件費試算</t>
    <rPh sb="0" eb="2">
      <t>ブモン</t>
    </rPh>
    <rPh sb="2" eb="3">
      <t>ベツ</t>
    </rPh>
    <rPh sb="4" eb="7">
      <t>ジンケンヒ</t>
    </rPh>
    <rPh sb="7" eb="9">
      <t>シサン</t>
    </rPh>
    <phoneticPr fontId="3"/>
  </si>
  <si>
    <t>人数</t>
    <rPh sb="0" eb="2">
      <t>ニンズウ</t>
    </rPh>
    <phoneticPr fontId="3"/>
  </si>
  <si>
    <t>給与</t>
    <rPh sb="0" eb="2">
      <t>キュウヨ</t>
    </rPh>
    <phoneticPr fontId="3"/>
  </si>
  <si>
    <t>諸手当</t>
    <rPh sb="0" eb="1">
      <t>ショ</t>
    </rPh>
    <rPh sb="1" eb="3">
      <t>テアテ</t>
    </rPh>
    <phoneticPr fontId="3"/>
  </si>
  <si>
    <t>社会保険等</t>
    <rPh sb="0" eb="4">
      <t>シャカイホケン</t>
    </rPh>
    <rPh sb="4" eb="5">
      <t>トウ</t>
    </rPh>
    <phoneticPr fontId="3"/>
  </si>
  <si>
    <r>
      <rPr>
        <b/>
        <sz val="11"/>
        <rFont val="Meiryo UI"/>
        <family val="3"/>
        <charset val="128"/>
      </rPr>
      <t>募集費</t>
    </r>
    <r>
      <rPr>
        <sz val="11"/>
        <rFont val="Meiryo UI"/>
        <family val="3"/>
        <charset val="128"/>
      </rPr>
      <t xml:space="preserve">
④</t>
    </r>
    <rPh sb="0" eb="3">
      <t>ボシュウヒ</t>
    </rPh>
    <phoneticPr fontId="3"/>
  </si>
  <si>
    <r>
      <rPr>
        <b/>
        <sz val="11"/>
        <rFont val="Meiryo UI"/>
        <family val="3"/>
        <charset val="128"/>
      </rPr>
      <t xml:space="preserve">人件費
年額合計
</t>
    </r>
    <r>
      <rPr>
        <sz val="11"/>
        <rFont val="Meiryo UI"/>
        <family val="3"/>
        <charset val="128"/>
      </rPr>
      <t>①+②+③+④</t>
    </r>
    <rPh sb="0" eb="3">
      <t>ジンケンヒ</t>
    </rPh>
    <rPh sb="4" eb="6">
      <t>ネンガク</t>
    </rPh>
    <rPh sb="6" eb="8">
      <t>ゴウケイ</t>
    </rPh>
    <phoneticPr fontId="3"/>
  </si>
  <si>
    <t>頭数</t>
    <rPh sb="0" eb="2">
      <t>アタマカズ</t>
    </rPh>
    <phoneticPr fontId="22"/>
  </si>
  <si>
    <t>常勤換算</t>
    <rPh sb="0" eb="2">
      <t>ジョウキン</t>
    </rPh>
    <rPh sb="2" eb="4">
      <t>カンザン</t>
    </rPh>
    <phoneticPr fontId="3"/>
  </si>
  <si>
    <t>月額</t>
    <rPh sb="0" eb="2">
      <t>ゲツガク</t>
    </rPh>
    <phoneticPr fontId="3"/>
  </si>
  <si>
    <t>年額①</t>
    <rPh sb="0" eb="2">
      <t>ネンガク</t>
    </rPh>
    <phoneticPr fontId="3"/>
  </si>
  <si>
    <t>年額②</t>
    <rPh sb="0" eb="2">
      <t>ネンガク</t>
    </rPh>
    <phoneticPr fontId="3"/>
  </si>
  <si>
    <t>年額③</t>
    <rPh sb="0" eb="2">
      <t>ネンガク</t>
    </rPh>
    <phoneticPr fontId="3"/>
  </si>
  <si>
    <t>管理部門</t>
    <rPh sb="0" eb="4">
      <t>カンリブモン</t>
    </rPh>
    <phoneticPr fontId="3"/>
  </si>
  <si>
    <t>管理者（施設長）</t>
    <rPh sb="0" eb="3">
      <t>カンリシャ</t>
    </rPh>
    <rPh sb="4" eb="7">
      <t>シセツチョウ</t>
    </rPh>
    <phoneticPr fontId="3"/>
  </si>
  <si>
    <t>生活相談員</t>
    <rPh sb="0" eb="5">
      <t>セイカツソウダンイン</t>
    </rPh>
    <phoneticPr fontId="3"/>
  </si>
  <si>
    <t>事務員（正社員）</t>
    <rPh sb="0" eb="3">
      <t>ジムイン</t>
    </rPh>
    <rPh sb="4" eb="7">
      <t>セイシャイン</t>
    </rPh>
    <phoneticPr fontId="3"/>
  </si>
  <si>
    <t>事務員（パート）</t>
    <rPh sb="0" eb="3">
      <t>ジムイン</t>
    </rPh>
    <phoneticPr fontId="3"/>
  </si>
  <si>
    <t>その他職員</t>
    <rPh sb="2" eb="3">
      <t>タ</t>
    </rPh>
    <rPh sb="3" eb="5">
      <t>ショクイン</t>
    </rPh>
    <phoneticPr fontId="3"/>
  </si>
  <si>
    <t>計</t>
    <rPh sb="0" eb="1">
      <t>ケイ</t>
    </rPh>
    <phoneticPr fontId="3"/>
  </si>
  <si>
    <t>計画作成担当者（ケアマネージャー）</t>
    <rPh sb="0" eb="2">
      <t>ケイカク</t>
    </rPh>
    <rPh sb="2" eb="4">
      <t>サクセイ</t>
    </rPh>
    <rPh sb="4" eb="7">
      <t>タントウシャ</t>
    </rPh>
    <phoneticPr fontId="3"/>
  </si>
  <si>
    <t>介護職員（正社員）</t>
    <rPh sb="0" eb="2">
      <t>カイゴ</t>
    </rPh>
    <rPh sb="2" eb="4">
      <t>ショクイン</t>
    </rPh>
    <rPh sb="5" eb="8">
      <t>セイシャイン</t>
    </rPh>
    <phoneticPr fontId="3"/>
  </si>
  <si>
    <t>介護職員（パート）</t>
    <rPh sb="0" eb="2">
      <t>カイゴ</t>
    </rPh>
    <rPh sb="2" eb="4">
      <t>ショクイン</t>
    </rPh>
    <phoneticPr fontId="3"/>
  </si>
  <si>
    <t>看護職員（正社員）</t>
    <rPh sb="0" eb="2">
      <t>カンゴ</t>
    </rPh>
    <rPh sb="2" eb="4">
      <t>ショクイン</t>
    </rPh>
    <rPh sb="5" eb="8">
      <t>セイシャイン</t>
    </rPh>
    <phoneticPr fontId="3"/>
  </si>
  <si>
    <t>看護職員（パート）</t>
    <rPh sb="0" eb="2">
      <t>カンゴ</t>
    </rPh>
    <rPh sb="2" eb="4">
      <t>ショクイン</t>
    </rPh>
    <phoneticPr fontId="3"/>
  </si>
  <si>
    <t>機能訓練指導員</t>
    <rPh sb="0" eb="4">
      <t>キノウクンレン</t>
    </rPh>
    <rPh sb="4" eb="7">
      <t>シドウイン</t>
    </rPh>
    <phoneticPr fontId="3"/>
  </si>
  <si>
    <t>栄養士</t>
    <rPh sb="0" eb="3">
      <t>エイヨウシ</t>
    </rPh>
    <phoneticPr fontId="3"/>
  </si>
  <si>
    <t>調理員（正社員）</t>
    <rPh sb="0" eb="3">
      <t>チョウリイン</t>
    </rPh>
    <phoneticPr fontId="3"/>
  </si>
  <si>
    <t>調理員（パート）</t>
    <rPh sb="0" eb="2">
      <t>チョウリ</t>
    </rPh>
    <rPh sb="2" eb="3">
      <t>イン</t>
    </rPh>
    <phoneticPr fontId="3"/>
  </si>
  <si>
    <t>介護保険加算</t>
    <rPh sb="0" eb="4">
      <t>カイゴホケン</t>
    </rPh>
    <rPh sb="4" eb="6">
      <t>カサン</t>
    </rPh>
    <phoneticPr fontId="22"/>
  </si>
  <si>
    <t>サービス内容</t>
    <rPh sb="4" eb="6">
      <t>ナイヨウ</t>
    </rPh>
    <phoneticPr fontId="22"/>
  </si>
  <si>
    <t>有無</t>
    <rPh sb="0" eb="2">
      <t>ウム</t>
    </rPh>
    <phoneticPr fontId="22"/>
  </si>
  <si>
    <t>入居継続支援加算</t>
    <rPh sb="0" eb="2">
      <t>ニュウキョ</t>
    </rPh>
    <rPh sb="2" eb="4">
      <t>ケイゾク</t>
    </rPh>
    <rPh sb="4" eb="8">
      <t>シエンカサン</t>
    </rPh>
    <phoneticPr fontId="22"/>
  </si>
  <si>
    <t>無</t>
  </si>
  <si>
    <t>生活機能向上連携加算</t>
    <rPh sb="0" eb="2">
      <t>セイカツ</t>
    </rPh>
    <rPh sb="2" eb="4">
      <t>キノウ</t>
    </rPh>
    <rPh sb="4" eb="6">
      <t>コウジョウ</t>
    </rPh>
    <rPh sb="6" eb="8">
      <t>レンケイ</t>
    </rPh>
    <rPh sb="8" eb="10">
      <t>カサン</t>
    </rPh>
    <phoneticPr fontId="22"/>
  </si>
  <si>
    <t>個別機能訓練加算</t>
    <rPh sb="0" eb="4">
      <t>コベツキノウ</t>
    </rPh>
    <rPh sb="4" eb="8">
      <t>クンレンカサン</t>
    </rPh>
    <phoneticPr fontId="22"/>
  </si>
  <si>
    <t>Ⅰ</t>
  </si>
  <si>
    <t>ADL維持等加算</t>
    <rPh sb="3" eb="5">
      <t>イジ</t>
    </rPh>
    <rPh sb="5" eb="6">
      <t>トウ</t>
    </rPh>
    <rPh sb="6" eb="8">
      <t>カサン</t>
    </rPh>
    <phoneticPr fontId="22"/>
  </si>
  <si>
    <t>夜間看護体制加算</t>
    <rPh sb="0" eb="6">
      <t>ヤカンカンゴタイセイ</t>
    </rPh>
    <rPh sb="6" eb="8">
      <t>カサン</t>
    </rPh>
    <phoneticPr fontId="22"/>
  </si>
  <si>
    <t>有</t>
  </si>
  <si>
    <t>若年性認知症受入加算</t>
    <rPh sb="0" eb="2">
      <t>ジャクネン</t>
    </rPh>
    <rPh sb="2" eb="3">
      <t>セイ</t>
    </rPh>
    <rPh sb="3" eb="6">
      <t>ニンチショウ</t>
    </rPh>
    <rPh sb="6" eb="8">
      <t>ウケイレ</t>
    </rPh>
    <rPh sb="8" eb="10">
      <t>カサン</t>
    </rPh>
    <phoneticPr fontId="22"/>
  </si>
  <si>
    <t>医療機関連携加算</t>
    <rPh sb="0" eb="4">
      <t>イリョウキカン</t>
    </rPh>
    <rPh sb="4" eb="6">
      <t>レンケイ</t>
    </rPh>
    <rPh sb="6" eb="8">
      <t>カサン</t>
    </rPh>
    <phoneticPr fontId="22"/>
  </si>
  <si>
    <t>口腔衛生管理体制加算</t>
    <rPh sb="0" eb="2">
      <t>コウクウ</t>
    </rPh>
    <rPh sb="2" eb="4">
      <t>エイセイ</t>
    </rPh>
    <rPh sb="4" eb="6">
      <t>カンリ</t>
    </rPh>
    <rPh sb="6" eb="8">
      <t>タイセイ</t>
    </rPh>
    <rPh sb="8" eb="10">
      <t>カサン</t>
    </rPh>
    <phoneticPr fontId="22"/>
  </si>
  <si>
    <t>口腔栄養スクリーニング加算</t>
    <rPh sb="0" eb="2">
      <t>コウクウ</t>
    </rPh>
    <rPh sb="2" eb="4">
      <t>エイヨウ</t>
    </rPh>
    <rPh sb="11" eb="13">
      <t>カサン</t>
    </rPh>
    <phoneticPr fontId="22"/>
  </si>
  <si>
    <t>科学的介護推進体制加算</t>
    <rPh sb="0" eb="3">
      <t>カガクテキ</t>
    </rPh>
    <rPh sb="3" eb="5">
      <t>カイゴ</t>
    </rPh>
    <rPh sb="5" eb="7">
      <t>スイシン</t>
    </rPh>
    <rPh sb="7" eb="9">
      <t>タイセイ</t>
    </rPh>
    <rPh sb="9" eb="11">
      <t>カサン</t>
    </rPh>
    <phoneticPr fontId="22"/>
  </si>
  <si>
    <t>退院退所時連携加算</t>
    <rPh sb="0" eb="2">
      <t>タイイン</t>
    </rPh>
    <rPh sb="2" eb="4">
      <t>タイショ</t>
    </rPh>
    <rPh sb="4" eb="5">
      <t>ジ</t>
    </rPh>
    <rPh sb="5" eb="7">
      <t>レンケイ</t>
    </rPh>
    <rPh sb="7" eb="9">
      <t>カサン</t>
    </rPh>
    <phoneticPr fontId="22"/>
  </si>
  <si>
    <t>人</t>
    <rPh sb="0" eb="1">
      <t>ニン</t>
    </rPh>
    <phoneticPr fontId="22"/>
  </si>
  <si>
    <t>入居から最大30日</t>
    <rPh sb="0" eb="2">
      <t>ニュウキョ</t>
    </rPh>
    <rPh sb="4" eb="6">
      <t>サイダイ</t>
    </rPh>
    <rPh sb="8" eb="9">
      <t>ニチ</t>
    </rPh>
    <phoneticPr fontId="22"/>
  </si>
  <si>
    <t>看取り介護加算Ⅰ1</t>
    <rPh sb="0" eb="2">
      <t>ミト</t>
    </rPh>
    <rPh sb="3" eb="5">
      <t>カイゴ</t>
    </rPh>
    <rPh sb="5" eb="7">
      <t>カサン</t>
    </rPh>
    <phoneticPr fontId="22"/>
  </si>
  <si>
    <t>死亡日以前31日以上45日以下</t>
    <rPh sb="0" eb="3">
      <t>シボウビ</t>
    </rPh>
    <rPh sb="3" eb="5">
      <t>イゼン</t>
    </rPh>
    <rPh sb="7" eb="8">
      <t>ニチ</t>
    </rPh>
    <rPh sb="8" eb="10">
      <t>イジョウ</t>
    </rPh>
    <rPh sb="12" eb="13">
      <t>ニチ</t>
    </rPh>
    <rPh sb="13" eb="15">
      <t>イカ</t>
    </rPh>
    <phoneticPr fontId="22"/>
  </si>
  <si>
    <t>看取り介護加算Ⅰ2</t>
    <rPh sb="0" eb="2">
      <t>ミト</t>
    </rPh>
    <rPh sb="3" eb="5">
      <t>カイゴ</t>
    </rPh>
    <rPh sb="5" eb="7">
      <t>カサン</t>
    </rPh>
    <phoneticPr fontId="22"/>
  </si>
  <si>
    <t>死亡日以前4日以上30日以下</t>
    <rPh sb="0" eb="3">
      <t>シボウビ</t>
    </rPh>
    <rPh sb="3" eb="5">
      <t>イゼン</t>
    </rPh>
    <rPh sb="6" eb="7">
      <t>ニチ</t>
    </rPh>
    <rPh sb="7" eb="9">
      <t>イジョウ</t>
    </rPh>
    <rPh sb="11" eb="12">
      <t>ニチ</t>
    </rPh>
    <rPh sb="12" eb="14">
      <t>イカ</t>
    </rPh>
    <phoneticPr fontId="22"/>
  </si>
  <si>
    <t>看取り介護加算Ⅰ3</t>
    <rPh sb="0" eb="2">
      <t>ミト</t>
    </rPh>
    <rPh sb="3" eb="5">
      <t>カイゴ</t>
    </rPh>
    <rPh sb="5" eb="7">
      <t>カサン</t>
    </rPh>
    <phoneticPr fontId="22"/>
  </si>
  <si>
    <t>死亡日以前2日又は3日</t>
    <rPh sb="0" eb="3">
      <t>シボウビ</t>
    </rPh>
    <rPh sb="3" eb="5">
      <t>イゼン</t>
    </rPh>
    <rPh sb="6" eb="7">
      <t>ニチ</t>
    </rPh>
    <rPh sb="7" eb="8">
      <t>マタ</t>
    </rPh>
    <rPh sb="10" eb="11">
      <t>ニチ</t>
    </rPh>
    <phoneticPr fontId="22"/>
  </si>
  <si>
    <t>看取り介護加算Ⅰ4</t>
    <rPh sb="0" eb="2">
      <t>ミト</t>
    </rPh>
    <rPh sb="3" eb="5">
      <t>カイゴ</t>
    </rPh>
    <rPh sb="5" eb="7">
      <t>カサン</t>
    </rPh>
    <phoneticPr fontId="22"/>
  </si>
  <si>
    <t>死亡日</t>
    <rPh sb="0" eb="3">
      <t>シボウビ</t>
    </rPh>
    <phoneticPr fontId="22"/>
  </si>
  <si>
    <t>看取り介護加算Ⅱ1</t>
    <rPh sb="0" eb="2">
      <t>ミト</t>
    </rPh>
    <rPh sb="3" eb="5">
      <t>カイゴ</t>
    </rPh>
    <rPh sb="5" eb="7">
      <t>カサン</t>
    </rPh>
    <phoneticPr fontId="22"/>
  </si>
  <si>
    <t>看取り介護加算Ⅱ2</t>
    <rPh sb="0" eb="2">
      <t>ミト</t>
    </rPh>
    <rPh sb="3" eb="5">
      <t>カイゴ</t>
    </rPh>
    <rPh sb="5" eb="7">
      <t>カサン</t>
    </rPh>
    <phoneticPr fontId="22"/>
  </si>
  <si>
    <t>看取り介護加算Ⅱ3</t>
    <rPh sb="0" eb="2">
      <t>ミト</t>
    </rPh>
    <rPh sb="3" eb="5">
      <t>カイゴ</t>
    </rPh>
    <rPh sb="5" eb="7">
      <t>カサン</t>
    </rPh>
    <phoneticPr fontId="22"/>
  </si>
  <si>
    <t>看取り介護加算Ⅱ4</t>
    <rPh sb="0" eb="2">
      <t>ミト</t>
    </rPh>
    <rPh sb="3" eb="5">
      <t>カイゴ</t>
    </rPh>
    <rPh sb="5" eb="7">
      <t>カサン</t>
    </rPh>
    <phoneticPr fontId="22"/>
  </si>
  <si>
    <t>認知症専門ケア加算</t>
    <rPh sb="0" eb="3">
      <t>ニンチショウ</t>
    </rPh>
    <rPh sb="3" eb="5">
      <t>センモン</t>
    </rPh>
    <rPh sb="7" eb="9">
      <t>カサン</t>
    </rPh>
    <phoneticPr fontId="22"/>
  </si>
  <si>
    <t>サービス提供体制加算</t>
    <rPh sb="4" eb="6">
      <t>テイキョウ</t>
    </rPh>
    <rPh sb="6" eb="8">
      <t>タイセイ</t>
    </rPh>
    <rPh sb="8" eb="10">
      <t>カサン</t>
    </rPh>
    <phoneticPr fontId="22"/>
  </si>
  <si>
    <t>処遇改善加算</t>
    <rPh sb="0" eb="4">
      <t>ショグウカイゼン</t>
    </rPh>
    <rPh sb="4" eb="6">
      <t>カサン</t>
    </rPh>
    <phoneticPr fontId="22"/>
  </si>
  <si>
    <t>介護職員</t>
    <rPh sb="0" eb="2">
      <t>カイゴ</t>
    </rPh>
    <rPh sb="2" eb="4">
      <t>ショクイン</t>
    </rPh>
    <phoneticPr fontId="22"/>
  </si>
  <si>
    <t>特定処遇改善加算</t>
    <rPh sb="0" eb="2">
      <t>トクテイ</t>
    </rPh>
    <rPh sb="2" eb="6">
      <t>ショグウカイゼン</t>
    </rPh>
    <rPh sb="6" eb="8">
      <t>カサン</t>
    </rPh>
    <phoneticPr fontId="22"/>
  </si>
  <si>
    <t>Ⅱ</t>
  </si>
  <si>
    <t>介護職員等</t>
    <rPh sb="0" eb="2">
      <t>カイゴ</t>
    </rPh>
    <rPh sb="2" eb="4">
      <t>ショクイン</t>
    </rPh>
    <rPh sb="4" eb="5">
      <t>トウ</t>
    </rPh>
    <phoneticPr fontId="22"/>
  </si>
  <si>
    <t>地域単価</t>
    <rPh sb="0" eb="2">
      <t>チイキ</t>
    </rPh>
    <rPh sb="2" eb="4">
      <t>タンカ</t>
    </rPh>
    <phoneticPr fontId="3"/>
  </si>
  <si>
    <t>地域単価</t>
    <rPh sb="0" eb="2">
      <t>チイキ</t>
    </rPh>
    <rPh sb="2" eb="4">
      <t>タンカ</t>
    </rPh>
    <phoneticPr fontId="22"/>
  </si>
  <si>
    <t>入居者数</t>
    <rPh sb="0" eb="3">
      <t>ニュウキョシャ</t>
    </rPh>
    <rPh sb="3" eb="4">
      <t>スウ</t>
    </rPh>
    <phoneticPr fontId="22"/>
  </si>
  <si>
    <t>状態</t>
    <rPh sb="0" eb="2">
      <t>ジョウタイ</t>
    </rPh>
    <phoneticPr fontId="22"/>
  </si>
  <si>
    <t>人数</t>
    <rPh sb="0" eb="2">
      <t>ニンズウ</t>
    </rPh>
    <phoneticPr fontId="22"/>
  </si>
  <si>
    <t>開業年次</t>
    <rPh sb="0" eb="2">
      <t>カイギョウ</t>
    </rPh>
    <rPh sb="2" eb="4">
      <t>ネンジ</t>
    </rPh>
    <phoneticPr fontId="22"/>
  </si>
  <si>
    <t>2年次</t>
    <rPh sb="1" eb="3">
      <t>ネンジ</t>
    </rPh>
    <phoneticPr fontId="22"/>
  </si>
  <si>
    <t>3年次</t>
    <rPh sb="1" eb="3">
      <t>ネンジ</t>
    </rPh>
    <phoneticPr fontId="22"/>
  </si>
  <si>
    <t>4年次</t>
    <rPh sb="1" eb="3">
      <t>ネンジ</t>
    </rPh>
    <phoneticPr fontId="22"/>
  </si>
  <si>
    <t>5年次</t>
    <rPh sb="1" eb="3">
      <t>ネンジ</t>
    </rPh>
    <phoneticPr fontId="22"/>
  </si>
  <si>
    <t>6年次</t>
    <rPh sb="1" eb="3">
      <t>ネンジ</t>
    </rPh>
    <phoneticPr fontId="22"/>
  </si>
  <si>
    <t>7年次</t>
    <rPh sb="1" eb="3">
      <t>ネンジ</t>
    </rPh>
    <phoneticPr fontId="22"/>
  </si>
  <si>
    <t>8年次</t>
    <rPh sb="1" eb="3">
      <t>ネンジ</t>
    </rPh>
    <phoneticPr fontId="22"/>
  </si>
  <si>
    <t>9年次</t>
    <rPh sb="1" eb="3">
      <t>ネンジ</t>
    </rPh>
    <phoneticPr fontId="22"/>
  </si>
  <si>
    <t>10年次</t>
    <rPh sb="2" eb="4">
      <t>ネンジ</t>
    </rPh>
    <phoneticPr fontId="22"/>
  </si>
  <si>
    <t>11年次</t>
    <rPh sb="2" eb="4">
      <t>ネンジ</t>
    </rPh>
    <phoneticPr fontId="22"/>
  </si>
  <si>
    <t>12年次</t>
    <rPh sb="2" eb="4">
      <t>ネンジ</t>
    </rPh>
    <phoneticPr fontId="22"/>
  </si>
  <si>
    <t>13年次</t>
    <rPh sb="2" eb="4">
      <t>ネンジ</t>
    </rPh>
    <phoneticPr fontId="22"/>
  </si>
  <si>
    <t>14年次</t>
    <rPh sb="2" eb="4">
      <t>ネンジ</t>
    </rPh>
    <phoneticPr fontId="22"/>
  </si>
  <si>
    <t>15年次</t>
    <rPh sb="2" eb="4">
      <t>ネンジ</t>
    </rPh>
    <phoneticPr fontId="22"/>
  </si>
  <si>
    <t>16年次</t>
    <rPh sb="2" eb="4">
      <t>ネンジ</t>
    </rPh>
    <phoneticPr fontId="22"/>
  </si>
  <si>
    <t>17年次</t>
    <rPh sb="2" eb="4">
      <t>ネンジ</t>
    </rPh>
    <phoneticPr fontId="22"/>
  </si>
  <si>
    <t>18年次</t>
    <rPh sb="2" eb="4">
      <t>ネンジ</t>
    </rPh>
    <phoneticPr fontId="22"/>
  </si>
  <si>
    <t>19年次</t>
    <rPh sb="2" eb="4">
      <t>ネンジ</t>
    </rPh>
    <phoneticPr fontId="22"/>
  </si>
  <si>
    <t>20年次</t>
    <rPh sb="2" eb="4">
      <t>ネンジ</t>
    </rPh>
    <phoneticPr fontId="22"/>
  </si>
  <si>
    <t>21年次</t>
    <rPh sb="2" eb="4">
      <t>ネンジ</t>
    </rPh>
    <phoneticPr fontId="22"/>
  </si>
  <si>
    <t>22年次</t>
    <rPh sb="2" eb="4">
      <t>ネンジ</t>
    </rPh>
    <phoneticPr fontId="22"/>
  </si>
  <si>
    <t>23年次</t>
    <rPh sb="2" eb="4">
      <t>ネンジ</t>
    </rPh>
    <phoneticPr fontId="22"/>
  </si>
  <si>
    <t>24年次</t>
    <rPh sb="2" eb="4">
      <t>ネンジ</t>
    </rPh>
    <phoneticPr fontId="22"/>
  </si>
  <si>
    <t>25年次</t>
    <rPh sb="2" eb="4">
      <t>ネンジ</t>
    </rPh>
    <phoneticPr fontId="22"/>
  </si>
  <si>
    <t>26年次</t>
    <rPh sb="2" eb="4">
      <t>ネンジ</t>
    </rPh>
    <phoneticPr fontId="22"/>
  </si>
  <si>
    <t>27年次</t>
    <rPh sb="2" eb="4">
      <t>ネンジ</t>
    </rPh>
    <phoneticPr fontId="22"/>
  </si>
  <si>
    <t>28年次</t>
    <rPh sb="2" eb="4">
      <t>ネンジ</t>
    </rPh>
    <phoneticPr fontId="22"/>
  </si>
  <si>
    <t>29年次</t>
    <rPh sb="2" eb="4">
      <t>ネンジ</t>
    </rPh>
    <phoneticPr fontId="22"/>
  </si>
  <si>
    <t>30年次</t>
    <rPh sb="2" eb="4">
      <t>ネンジ</t>
    </rPh>
    <phoneticPr fontId="22"/>
  </si>
  <si>
    <t>自立</t>
    <rPh sb="0" eb="2">
      <t>ジリツ</t>
    </rPh>
    <phoneticPr fontId="22"/>
  </si>
  <si>
    <t>要支援1</t>
    <rPh sb="0" eb="3">
      <t>ヨウシエン</t>
    </rPh>
    <phoneticPr fontId="22"/>
  </si>
  <si>
    <t>要支援2</t>
    <rPh sb="0" eb="1">
      <t>ヨウ</t>
    </rPh>
    <rPh sb="1" eb="3">
      <t>シエン</t>
    </rPh>
    <phoneticPr fontId="22"/>
  </si>
  <si>
    <t>要介護1</t>
    <rPh sb="0" eb="3">
      <t>ヨウカイゴ</t>
    </rPh>
    <phoneticPr fontId="22"/>
  </si>
  <si>
    <t>要介護2</t>
    <rPh sb="0" eb="3">
      <t>ヨウカイゴ</t>
    </rPh>
    <phoneticPr fontId="22"/>
  </si>
  <si>
    <t>要介護3</t>
    <rPh sb="0" eb="3">
      <t>ヨウカイゴ</t>
    </rPh>
    <phoneticPr fontId="22"/>
  </si>
  <si>
    <t>要介護4</t>
    <rPh sb="0" eb="3">
      <t>ヨウカイゴ</t>
    </rPh>
    <phoneticPr fontId="22"/>
  </si>
  <si>
    <t>要介護5</t>
    <rPh sb="0" eb="3">
      <t>ヨウカイゴ</t>
    </rPh>
    <phoneticPr fontId="22"/>
  </si>
  <si>
    <t>合計</t>
    <rPh sb="0" eb="2">
      <t>ゴウケイ</t>
    </rPh>
    <phoneticPr fontId="22"/>
  </si>
  <si>
    <t>介護保険料（割引前）</t>
    <rPh sb="0" eb="2">
      <t>カイゴ</t>
    </rPh>
    <rPh sb="2" eb="5">
      <t>ホケンリョウ</t>
    </rPh>
    <rPh sb="6" eb="9">
      <t>ワリビキマエ</t>
    </rPh>
    <phoneticPr fontId="22"/>
  </si>
  <si>
    <t>稼働率（＝割引率）</t>
    <rPh sb="0" eb="2">
      <t>カドウ</t>
    </rPh>
    <rPh sb="2" eb="3">
      <t>リツ</t>
    </rPh>
    <rPh sb="5" eb="8">
      <t>ワリビキリツ</t>
    </rPh>
    <phoneticPr fontId="22"/>
  </si>
  <si>
    <t>介護保険料（割引後）</t>
    <rPh sb="0" eb="2">
      <t>カイゴ</t>
    </rPh>
    <rPh sb="2" eb="5">
      <t>ホケンリョウ</t>
    </rPh>
    <rPh sb="6" eb="8">
      <t>ワリビキ</t>
    </rPh>
    <rPh sb="8" eb="9">
      <t>ゴ</t>
    </rPh>
    <phoneticPr fontId="22"/>
  </si>
  <si>
    <t>介護保険収益　試算</t>
    <rPh sb="0" eb="4">
      <t>カイゴホケン</t>
    </rPh>
    <rPh sb="4" eb="6">
      <t>シュウエキ</t>
    </rPh>
    <rPh sb="7" eb="9">
      <t>シサン</t>
    </rPh>
    <phoneticPr fontId="3"/>
  </si>
  <si>
    <t>（単位）</t>
    <rPh sb="1" eb="3">
      <t>タンイ</t>
    </rPh>
    <phoneticPr fontId="3"/>
  </si>
  <si>
    <t>（倍率）</t>
    <rPh sb="1" eb="3">
      <t>バイリツ</t>
    </rPh>
    <phoneticPr fontId="3"/>
  </si>
  <si>
    <t>一人あたり</t>
    <rPh sb="0" eb="2">
      <t>ヒトリ</t>
    </rPh>
    <phoneticPr fontId="3"/>
  </si>
  <si>
    <t>特定施設入居者生活介護費</t>
    <rPh sb="0" eb="2">
      <t>トクテイ</t>
    </rPh>
    <rPh sb="2" eb="4">
      <t>シセツ</t>
    </rPh>
    <rPh sb="4" eb="7">
      <t>ニュウキョシャ</t>
    </rPh>
    <rPh sb="7" eb="9">
      <t>セイカツ</t>
    </rPh>
    <rPh sb="9" eb="12">
      <t>カイゴヒ</t>
    </rPh>
    <phoneticPr fontId="3"/>
  </si>
  <si>
    <t>入居継続支援加算</t>
    <phoneticPr fontId="3"/>
  </si>
  <si>
    <t>生活機能向上
連携加算</t>
    <rPh sb="0" eb="2">
      <t>セイカツ</t>
    </rPh>
    <rPh sb="2" eb="4">
      <t>キノウ</t>
    </rPh>
    <rPh sb="4" eb="6">
      <t>コウジョウ</t>
    </rPh>
    <rPh sb="7" eb="9">
      <t>レンケイ</t>
    </rPh>
    <rPh sb="9" eb="11">
      <t>カサン</t>
    </rPh>
    <phoneticPr fontId="3"/>
  </si>
  <si>
    <t>個別機能訓練加算</t>
    <phoneticPr fontId="3"/>
  </si>
  <si>
    <t>ADL維持等加算</t>
    <phoneticPr fontId="3"/>
  </si>
  <si>
    <t>夜間看護体制加算</t>
    <phoneticPr fontId="3"/>
  </si>
  <si>
    <t>若年性認知症
受入加算</t>
    <rPh sb="0" eb="2">
      <t>ジャクネン</t>
    </rPh>
    <rPh sb="2" eb="3">
      <t>セイ</t>
    </rPh>
    <rPh sb="3" eb="6">
      <t>ニンチショウ</t>
    </rPh>
    <rPh sb="7" eb="9">
      <t>ウケイレ</t>
    </rPh>
    <rPh sb="9" eb="11">
      <t>カサン</t>
    </rPh>
    <phoneticPr fontId="3"/>
  </si>
  <si>
    <t>医療機関
連携加算</t>
    <rPh sb="0" eb="4">
      <t>イリョウキカン</t>
    </rPh>
    <rPh sb="5" eb="7">
      <t>レンケイ</t>
    </rPh>
    <rPh sb="7" eb="9">
      <t>カサン</t>
    </rPh>
    <phoneticPr fontId="22"/>
  </si>
  <si>
    <t>口腔衛生
管理体制加算</t>
    <rPh sb="0" eb="2">
      <t>コウクウ</t>
    </rPh>
    <rPh sb="2" eb="4">
      <t>エイセイ</t>
    </rPh>
    <rPh sb="5" eb="7">
      <t>カンリ</t>
    </rPh>
    <rPh sb="7" eb="9">
      <t>タイセイ</t>
    </rPh>
    <rPh sb="9" eb="11">
      <t>カサン</t>
    </rPh>
    <phoneticPr fontId="22"/>
  </si>
  <si>
    <t>口腔栄養
スクリーニング加算</t>
    <rPh sb="0" eb="2">
      <t>コウクウ</t>
    </rPh>
    <rPh sb="2" eb="4">
      <t>エイヨウ</t>
    </rPh>
    <rPh sb="12" eb="14">
      <t>カサン</t>
    </rPh>
    <phoneticPr fontId="22"/>
  </si>
  <si>
    <t>科学的介護
推進体制加算</t>
    <rPh sb="0" eb="3">
      <t>カガクテキ</t>
    </rPh>
    <rPh sb="3" eb="5">
      <t>カイゴ</t>
    </rPh>
    <rPh sb="6" eb="8">
      <t>スイシン</t>
    </rPh>
    <rPh sb="8" eb="10">
      <t>タイセイ</t>
    </rPh>
    <rPh sb="10" eb="12">
      <t>カサン</t>
    </rPh>
    <phoneticPr fontId="22"/>
  </si>
  <si>
    <t>退院退所時
連携加算</t>
    <rPh sb="0" eb="2">
      <t>タイイン</t>
    </rPh>
    <rPh sb="2" eb="4">
      <t>タイショ</t>
    </rPh>
    <rPh sb="4" eb="5">
      <t>ジ</t>
    </rPh>
    <rPh sb="6" eb="8">
      <t>レンケイ</t>
    </rPh>
    <rPh sb="8" eb="10">
      <t>カサン</t>
    </rPh>
    <phoneticPr fontId="22"/>
  </si>
  <si>
    <t>看取り介護加算
Ⅰ1</t>
    <rPh sb="0" eb="2">
      <t>ミト</t>
    </rPh>
    <rPh sb="3" eb="5">
      <t>カイゴ</t>
    </rPh>
    <rPh sb="5" eb="7">
      <t>カサン</t>
    </rPh>
    <phoneticPr fontId="22"/>
  </si>
  <si>
    <t>看取り介護加算
Ⅰ2</t>
    <rPh sb="0" eb="2">
      <t>ミト</t>
    </rPh>
    <rPh sb="3" eb="5">
      <t>カイゴ</t>
    </rPh>
    <rPh sb="5" eb="7">
      <t>カサン</t>
    </rPh>
    <phoneticPr fontId="22"/>
  </si>
  <si>
    <t>看取り介護加算
Ⅰ3</t>
    <rPh sb="0" eb="2">
      <t>ミト</t>
    </rPh>
    <rPh sb="3" eb="5">
      <t>カイゴ</t>
    </rPh>
    <rPh sb="5" eb="7">
      <t>カサン</t>
    </rPh>
    <phoneticPr fontId="22"/>
  </si>
  <si>
    <t>看取り介護加算
Ⅰ4</t>
    <rPh sb="0" eb="2">
      <t>ミト</t>
    </rPh>
    <rPh sb="3" eb="5">
      <t>カイゴ</t>
    </rPh>
    <rPh sb="5" eb="7">
      <t>カサン</t>
    </rPh>
    <phoneticPr fontId="22"/>
  </si>
  <si>
    <t>看取り介護加算
Ⅱ1</t>
    <rPh sb="0" eb="2">
      <t>ミト</t>
    </rPh>
    <rPh sb="3" eb="5">
      <t>カイゴ</t>
    </rPh>
    <rPh sb="5" eb="7">
      <t>カサン</t>
    </rPh>
    <phoneticPr fontId="22"/>
  </si>
  <si>
    <t>看取り介護加算
Ⅱ2</t>
    <rPh sb="0" eb="2">
      <t>ミト</t>
    </rPh>
    <rPh sb="3" eb="5">
      <t>カイゴ</t>
    </rPh>
    <rPh sb="5" eb="7">
      <t>カサン</t>
    </rPh>
    <phoneticPr fontId="22"/>
  </si>
  <si>
    <t>看取り介護加算
Ⅱ3</t>
    <rPh sb="0" eb="2">
      <t>ミト</t>
    </rPh>
    <rPh sb="3" eb="5">
      <t>カイゴ</t>
    </rPh>
    <rPh sb="5" eb="7">
      <t>カサン</t>
    </rPh>
    <phoneticPr fontId="22"/>
  </si>
  <si>
    <t>看取り介護加算
Ⅱ4</t>
    <rPh sb="0" eb="2">
      <t>ミト</t>
    </rPh>
    <rPh sb="3" eb="5">
      <t>カイゴ</t>
    </rPh>
    <rPh sb="5" eb="7">
      <t>カサン</t>
    </rPh>
    <phoneticPr fontId="22"/>
  </si>
  <si>
    <t>認知症専門
ケア加算</t>
    <rPh sb="0" eb="3">
      <t>ニンチショウ</t>
    </rPh>
    <rPh sb="3" eb="5">
      <t>センモン</t>
    </rPh>
    <rPh sb="8" eb="10">
      <t>カサン</t>
    </rPh>
    <phoneticPr fontId="22"/>
  </si>
  <si>
    <t>サービス提供
体制加算</t>
    <rPh sb="4" eb="6">
      <t>テイキョウ</t>
    </rPh>
    <rPh sb="7" eb="9">
      <t>タイセイ</t>
    </rPh>
    <rPh sb="9" eb="11">
      <t>カサン</t>
    </rPh>
    <phoneticPr fontId="22"/>
  </si>
  <si>
    <t>処遇改善
加算</t>
    <rPh sb="0" eb="2">
      <t>ショグウ</t>
    </rPh>
    <rPh sb="2" eb="4">
      <t>カイゼン</t>
    </rPh>
    <rPh sb="5" eb="7">
      <t>カサン</t>
    </rPh>
    <phoneticPr fontId="22"/>
  </si>
  <si>
    <t>特定処遇
改善加算</t>
    <rPh sb="0" eb="2">
      <t>トクテイ</t>
    </rPh>
    <rPh sb="2" eb="4">
      <t>ショグウ</t>
    </rPh>
    <rPh sb="5" eb="7">
      <t>カイゼン</t>
    </rPh>
    <rPh sb="7" eb="9">
      <t>カサン</t>
    </rPh>
    <phoneticPr fontId="22"/>
  </si>
  <si>
    <t>地域
単価</t>
    <rPh sb="0" eb="2">
      <t>チイキ</t>
    </rPh>
    <rPh sb="3" eb="5">
      <t>タンカ</t>
    </rPh>
    <phoneticPr fontId="3"/>
  </si>
  <si>
    <t>単位合計</t>
    <rPh sb="0" eb="2">
      <t>タンイ</t>
    </rPh>
    <rPh sb="2" eb="4">
      <t>ゴウケイ</t>
    </rPh>
    <phoneticPr fontId="3"/>
  </si>
  <si>
    <t>単位合計
×倍率</t>
    <rPh sb="0" eb="2">
      <t>タンイ</t>
    </rPh>
    <rPh sb="2" eb="4">
      <t>ゴウケイ</t>
    </rPh>
    <rPh sb="6" eb="8">
      <t>バイリツ</t>
    </rPh>
    <phoneticPr fontId="3"/>
  </si>
  <si>
    <t>円換算後</t>
    <rPh sb="0" eb="1">
      <t>エン</t>
    </rPh>
    <rPh sb="1" eb="4">
      <t>カンザンゴ</t>
    </rPh>
    <phoneticPr fontId="3"/>
  </si>
  <si>
    <t>１日</t>
    <rPh sb="1" eb="2">
      <t>ニチ</t>
    </rPh>
    <phoneticPr fontId="3"/>
  </si>
  <si>
    <t>1ヶ月
（30日）</t>
    <rPh sb="2" eb="3">
      <t>ゲツ</t>
    </rPh>
    <rPh sb="7" eb="8">
      <t>ニチ</t>
    </rPh>
    <phoneticPr fontId="3"/>
  </si>
  <si>
    <t>1年</t>
    <rPh sb="1" eb="2">
      <t>ネン</t>
    </rPh>
    <phoneticPr fontId="3"/>
  </si>
  <si>
    <t>1ヶ月</t>
  </si>
  <si>
    <t>１回</t>
    <rPh sb="1" eb="2">
      <t>カイ</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</si>
  <si>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</si>
  <si>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</si>
  <si>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</si>
  <si>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</si>
  <si>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</si>
  <si>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</si>
  <si>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</si>
  <si>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（人）</t>
    <rPh sb="1" eb="2">
      <t>ニン</t>
    </rPh>
    <phoneticPr fontId="3"/>
  </si>
  <si>
    <t>（円）</t>
    <rPh sb="1" eb="2">
      <t>エン</t>
    </rPh>
    <phoneticPr fontId="3"/>
  </si>
  <si>
    <t>特定施設入居者生活介護費</t>
  </si>
  <si>
    <t>1ヶ月
（30日あたり）</t>
    <rPh sb="2" eb="3">
      <t>ゲツ</t>
    </rPh>
    <rPh sb="7" eb="8">
      <t>ニチ</t>
    </rPh>
    <phoneticPr fontId="3"/>
  </si>
  <si>
    <t>1級地</t>
    <rPh sb="1" eb="3">
      <t>キュウチ</t>
    </rPh>
    <phoneticPr fontId="3"/>
  </si>
  <si>
    <t>2級地</t>
    <rPh sb="1" eb="3">
      <t>キュウチ</t>
    </rPh>
    <phoneticPr fontId="3"/>
  </si>
  <si>
    <t>Ⅱ1</t>
  </si>
  <si>
    <t>3級地</t>
    <rPh sb="1" eb="3">
      <t>キュウチ</t>
    </rPh>
    <phoneticPr fontId="3"/>
  </si>
  <si>
    <t>Ⅱ2</t>
  </si>
  <si>
    <t>Ⅲ</t>
  </si>
  <si>
    <t>4級地</t>
    <rPh sb="1" eb="3">
      <t>キュウチ</t>
    </rPh>
    <phoneticPr fontId="3"/>
  </si>
  <si>
    <t>Ⅳ</t>
  </si>
  <si>
    <t>5級地</t>
    <rPh sb="1" eb="3">
      <t>キュウチ</t>
    </rPh>
    <phoneticPr fontId="3"/>
  </si>
  <si>
    <t>Ⅴ</t>
  </si>
  <si>
    <t>6級地</t>
    <rPh sb="1" eb="3">
      <t>キュウチ</t>
    </rPh>
    <phoneticPr fontId="3"/>
  </si>
  <si>
    <t>7級地</t>
    <rPh sb="1" eb="3">
      <t>キュウチ</t>
    </rPh>
    <phoneticPr fontId="3"/>
  </si>
  <si>
    <t>その他</t>
    <rPh sb="2" eb="3">
      <t>タ</t>
    </rPh>
    <phoneticPr fontId="3"/>
  </si>
  <si>
    <t>生活機能向上
連携加算</t>
    <rPh sb="0" eb="2">
      <t>セイカツ</t>
    </rPh>
    <rPh sb="2" eb="4">
      <t>キノウ</t>
    </rPh>
    <rPh sb="4" eb="6">
      <t>コウジョウ</t>
    </rPh>
    <rPh sb="7" eb="9">
      <t>レンケイ</t>
    </rPh>
    <rPh sb="9" eb="11">
      <t>カサン</t>
    </rPh>
    <phoneticPr fontId="22"/>
  </si>
  <si>
    <t>処遇改善
加算</t>
    <rPh sb="0" eb="4">
      <t>ショグウカイゼン</t>
    </rPh>
    <rPh sb="5" eb="7">
      <t>カサン</t>
    </rPh>
    <phoneticPr fontId="22"/>
  </si>
  <si>
    <t>1ヶ月</t>
    <phoneticPr fontId="3"/>
  </si>
  <si>
    <t>無</t>
    <rPh sb="0" eb="1">
      <t>ナ</t>
    </rPh>
    <phoneticPr fontId="3"/>
  </si>
  <si>
    <t>有</t>
    <rPh sb="0" eb="1">
      <t>アリ</t>
    </rPh>
    <phoneticPr fontId="3"/>
  </si>
  <si>
    <t>Ⅰ</t>
    <phoneticPr fontId="3"/>
  </si>
  <si>
    <t>Ⅰ1</t>
    <phoneticPr fontId="3"/>
  </si>
  <si>
    <t>Ⅰ2</t>
    <phoneticPr fontId="3"/>
  </si>
  <si>
    <t>Ⅰ3</t>
    <phoneticPr fontId="3"/>
  </si>
  <si>
    <t>Ⅰ4</t>
    <phoneticPr fontId="3"/>
  </si>
  <si>
    <t>Ⅱ</t>
    <phoneticPr fontId="3"/>
  </si>
  <si>
    <t>Ⅱ1</t>
    <phoneticPr fontId="3"/>
  </si>
  <si>
    <t>Ⅱ3</t>
  </si>
  <si>
    <t>Ⅱ4</t>
  </si>
  <si>
    <t>Ⅲ</t>
    <phoneticPr fontId="3"/>
  </si>
  <si>
    <t>Ⅳ</t>
    <phoneticPr fontId="3"/>
  </si>
  <si>
    <t>Ⅴ</t>
    <phoneticPr fontId="3"/>
  </si>
  <si>
    <t/>
  </si>
  <si>
    <t>費用別長期事業計画書の策定</t>
    <rPh sb="0" eb="2">
      <t>ヒヨウ</t>
    </rPh>
    <rPh sb="2" eb="3">
      <t>ベツ</t>
    </rPh>
    <rPh sb="3" eb="5">
      <t>チョウキ</t>
    </rPh>
    <rPh sb="5" eb="7">
      <t>ジギョウ</t>
    </rPh>
    <rPh sb="7" eb="10">
      <t>ケイカクショ</t>
    </rPh>
    <rPh sb="11" eb="13">
      <t>サクテイ</t>
    </rPh>
    <phoneticPr fontId="3"/>
  </si>
  <si>
    <t>満室数も記載 ※募集計画と数値の整合が必要</t>
    <rPh sb="0" eb="2">
      <t>マンシツ</t>
    </rPh>
    <rPh sb="2" eb="3">
      <t>スウ</t>
    </rPh>
    <rPh sb="4" eb="6">
      <t>キサイ</t>
    </rPh>
    <rPh sb="8" eb="10">
      <t>ボシュウ</t>
    </rPh>
    <rPh sb="10" eb="12">
      <t>ケイカク</t>
    </rPh>
    <rPh sb="13" eb="15">
      <t>スウチ</t>
    </rPh>
    <rPh sb="16" eb="18">
      <t>セイゴウ</t>
    </rPh>
    <rPh sb="19" eb="21">
      <t>ヒツヨウ</t>
    </rPh>
    <phoneticPr fontId="3"/>
  </si>
  <si>
    <t>（【検証用】一時金・償却・家賃　簡易シミュレーション　シート別添）</t>
    <phoneticPr fontId="3"/>
  </si>
  <si>
    <t>管理費収益(共益費・安心サポート費等）</t>
    <rPh sb="0" eb="3">
      <t>カンリヒ</t>
    </rPh>
    <rPh sb="3" eb="4">
      <t>シュウ</t>
    </rPh>
    <rPh sb="4" eb="5">
      <t>エキ</t>
    </rPh>
    <rPh sb="6" eb="9">
      <t>キョウエキヒ</t>
    </rPh>
    <rPh sb="10" eb="12">
      <t>アンシン</t>
    </rPh>
    <rPh sb="16" eb="17">
      <t>ヒ</t>
    </rPh>
    <rPh sb="17" eb="18">
      <t>トウ</t>
    </rPh>
    <phoneticPr fontId="3"/>
  </si>
  <si>
    <t>食事外注費</t>
    <rPh sb="0" eb="2">
      <t>ショクジ</t>
    </rPh>
    <rPh sb="2" eb="5">
      <t>ガイチュウヒ</t>
    </rPh>
    <phoneticPr fontId="3"/>
  </si>
  <si>
    <t>材料費</t>
    <rPh sb="0" eb="3">
      <t>ザイリョウヒ</t>
    </rPh>
    <phoneticPr fontId="3"/>
  </si>
  <si>
    <t>水道光熱費</t>
    <rPh sb="0" eb="5">
      <t>スイドウコウネツヒ</t>
    </rPh>
    <phoneticPr fontId="3"/>
  </si>
  <si>
    <t>　内、一時金利用</t>
    <rPh sb="1" eb="2">
      <t>ウチ</t>
    </rPh>
    <rPh sb="3" eb="6">
      <t>イチジキン</t>
    </rPh>
    <rPh sb="6" eb="8">
      <t>リヨウ</t>
    </rPh>
    <phoneticPr fontId="3"/>
  </si>
  <si>
    <t>　内、月払い</t>
    <rPh sb="1" eb="2">
      <t>ウチ</t>
    </rPh>
    <rPh sb="3" eb="5">
      <t>ツキバラ</t>
    </rPh>
    <phoneticPr fontId="3"/>
  </si>
  <si>
    <t>類型：</t>
    <rPh sb="0" eb="2">
      <t>ルイケイ</t>
    </rPh>
    <phoneticPr fontId="3"/>
  </si>
  <si>
    <t>その他</t>
    <phoneticPr fontId="3"/>
  </si>
  <si>
    <t>　</t>
  </si>
  <si>
    <t>その他</t>
    <rPh sb="2" eb="3">
      <t>タ</t>
    </rPh>
    <phoneticPr fontId="3"/>
  </si>
  <si>
    <t>その他</t>
    <phoneticPr fontId="3"/>
  </si>
  <si>
    <t>その他</t>
    <rPh sb="2" eb="3">
      <t>ホカ</t>
    </rPh>
    <phoneticPr fontId="3"/>
  </si>
  <si>
    <t>建物・建物附属設備減価償却</t>
    <rPh sb="0" eb="2">
      <t>タテモノ</t>
    </rPh>
    <rPh sb="3" eb="5">
      <t>タテモノ</t>
    </rPh>
    <rPh sb="5" eb="9">
      <t>フゾクセツビ</t>
    </rPh>
    <rPh sb="9" eb="11">
      <t>ゲンカ</t>
    </rPh>
    <rPh sb="11" eb="13">
      <t>ショウキャク</t>
    </rPh>
    <phoneticPr fontId="2"/>
  </si>
  <si>
    <t>構築物減価償却</t>
    <rPh sb="0" eb="3">
      <t>コウチクブツ</t>
    </rPh>
    <rPh sb="3" eb="5">
      <t>ゲンカ</t>
    </rPh>
    <rPh sb="5" eb="7">
      <t>ショウキャク</t>
    </rPh>
    <phoneticPr fontId="2"/>
  </si>
  <si>
    <t>設備･機械･装置、その他減価償却</t>
    <rPh sb="0" eb="2">
      <t>セツビ</t>
    </rPh>
    <rPh sb="3" eb="5">
      <t>キカイ</t>
    </rPh>
    <rPh sb="6" eb="8">
      <t>ソウチ</t>
    </rPh>
    <rPh sb="11" eb="12">
      <t>タ</t>
    </rPh>
    <rPh sb="12" eb="14">
      <t>ゲンカ</t>
    </rPh>
    <rPh sb="14" eb="16">
      <t>ショウキャク</t>
    </rPh>
    <phoneticPr fontId="2"/>
  </si>
  <si>
    <t>種類
（リストから選択）</t>
    <rPh sb="0" eb="2">
      <t>シュルイ</t>
    </rPh>
    <rPh sb="10" eb="12">
      <t>センタク</t>
    </rPh>
    <phoneticPr fontId="3"/>
  </si>
  <si>
    <t>名称
（名称を適宜入力）</t>
    <rPh sb="0" eb="2">
      <t>メイショウ</t>
    </rPh>
    <rPh sb="5" eb="7">
      <t>メイショウ</t>
    </rPh>
    <rPh sb="8" eb="10">
      <t>テキギ</t>
    </rPh>
    <rPh sb="10" eb="12">
      <t>ニュウリョク</t>
    </rPh>
    <phoneticPr fontId="3"/>
  </si>
  <si>
    <t>事業供用
年月日
（yyy/㎜/dd）</t>
    <rPh sb="0" eb="2">
      <t>ジギョウ</t>
    </rPh>
    <rPh sb="2" eb="4">
      <t>キョウヨウ</t>
    </rPh>
    <rPh sb="5" eb="8">
      <t>ネンガッピ</t>
    </rPh>
    <phoneticPr fontId="3"/>
  </si>
  <si>
    <t>取得価額
（円）</t>
    <rPh sb="0" eb="4">
      <t>シュトクカガク</t>
    </rPh>
    <rPh sb="7" eb="8">
      <t>エン</t>
    </rPh>
    <phoneticPr fontId="3"/>
  </si>
  <si>
    <t>耐用年数
〈入力数値例〉
建物（RC39、木造17）
建物附属設備・構築物（15）
その他（10）</t>
    <rPh sb="0" eb="2">
      <t>タイヨウ</t>
    </rPh>
    <rPh sb="2" eb="4">
      <t>ネンスウ</t>
    </rPh>
    <rPh sb="11" eb="12">
      <t>レイ</t>
    </rPh>
    <rPh sb="14" eb="16">
      <t>タテモノ</t>
    </rPh>
    <rPh sb="22" eb="24">
      <t>モクゾウ</t>
    </rPh>
    <rPh sb="28" eb="30">
      <t>タテモノ</t>
    </rPh>
    <rPh sb="30" eb="34">
      <t>フゾクセツビ</t>
    </rPh>
    <rPh sb="35" eb="38">
      <t>コウチクブツ</t>
    </rPh>
    <rPh sb="45" eb="46">
      <t>タ</t>
    </rPh>
    <phoneticPr fontId="3"/>
  </si>
  <si>
    <t>償却率
(2012/4/1～）
自動出力</t>
    <rPh sb="0" eb="3">
      <t>ショウキャクリツ</t>
    </rPh>
    <rPh sb="17" eb="19">
      <t>ジドウ</t>
    </rPh>
    <rPh sb="19" eb="21">
      <t>シュツリョク</t>
    </rPh>
    <phoneticPr fontId="3"/>
  </si>
  <si>
    <t>期首簿価</t>
    <rPh sb="0" eb="2">
      <t>キシュ</t>
    </rPh>
    <rPh sb="2" eb="4">
      <t>ボカ</t>
    </rPh>
    <phoneticPr fontId="3"/>
  </si>
  <si>
    <t>減価償却額合計</t>
    <rPh sb="0" eb="2">
      <t>ゲンカ</t>
    </rPh>
    <rPh sb="2" eb="5">
      <t>ショウキャクガク</t>
    </rPh>
    <rPh sb="5" eb="7">
      <t>ゴウケイ</t>
    </rPh>
    <phoneticPr fontId="3"/>
  </si>
  <si>
    <t>建物・建物附属設備</t>
    <rPh sb="0" eb="2">
      <t>タテモノ</t>
    </rPh>
    <rPh sb="3" eb="5">
      <t>タテモノ</t>
    </rPh>
    <rPh sb="5" eb="9">
      <t>フゾクセツビ</t>
    </rPh>
    <phoneticPr fontId="3"/>
  </si>
  <si>
    <t>構築物</t>
    <rPh sb="0" eb="3">
      <t>コウチクブツ</t>
    </rPh>
    <phoneticPr fontId="3"/>
  </si>
  <si>
    <t>その他</t>
    <rPh sb="2" eb="3">
      <t>タ</t>
    </rPh>
    <phoneticPr fontId="3"/>
  </si>
  <si>
    <t>ここから下の行は削除しないでください</t>
    <rPh sb="4" eb="5">
      <t>シタ</t>
    </rPh>
    <rPh sb="6" eb="7">
      <t>ギョウ</t>
    </rPh>
    <rPh sb="8" eb="10">
      <t>サクジョ</t>
    </rPh>
    <phoneticPr fontId="3"/>
  </si>
  <si>
    <t xml:space="preserve">2012/4/1～		</t>
    <phoneticPr fontId="3"/>
  </si>
  <si>
    <t>耐用年数</t>
  </si>
  <si>
    <t>償却率</t>
  </si>
  <si>
    <t>建物</t>
    <rPh sb="0" eb="2">
      <t>タテモノ</t>
    </rPh>
    <phoneticPr fontId="3"/>
  </si>
  <si>
    <t>建物附属設備</t>
    <rPh sb="0" eb="6">
      <t>タテモノフゾクセツビ</t>
    </rPh>
    <phoneticPr fontId="3"/>
  </si>
  <si>
    <t>構築物</t>
    <rPh sb="0" eb="3">
      <t>コウチクブツ</t>
    </rPh>
    <phoneticPr fontId="3"/>
  </si>
  <si>
    <t>機械及び装置</t>
    <rPh sb="0" eb="2">
      <t>キカイ</t>
    </rPh>
    <rPh sb="2" eb="3">
      <t>オヨ</t>
    </rPh>
    <rPh sb="4" eb="6">
      <t>ソウチ</t>
    </rPh>
    <phoneticPr fontId="3"/>
  </si>
  <si>
    <t>車両及び運搬具</t>
    <rPh sb="0" eb="2">
      <t>シャリョウ</t>
    </rPh>
    <rPh sb="2" eb="3">
      <t>オヨ</t>
    </rPh>
    <rPh sb="4" eb="7">
      <t>ウンパング</t>
    </rPh>
    <phoneticPr fontId="3"/>
  </si>
  <si>
    <t>器具及び備品</t>
    <rPh sb="0" eb="2">
      <t>キグ</t>
    </rPh>
    <rPh sb="2" eb="3">
      <t>オヨ</t>
    </rPh>
    <rPh sb="4" eb="6">
      <t>ビヒン</t>
    </rPh>
    <phoneticPr fontId="3"/>
  </si>
  <si>
    <t>ソフトウェア</t>
  </si>
  <si>
    <t>一括償却資産</t>
    <rPh sb="0" eb="6">
      <t>イッカツショウキャクシサン</t>
    </rPh>
    <phoneticPr fontId="3"/>
  </si>
  <si>
    <t>（【簡易計算】減価償却額推移　シート別添）</t>
    <phoneticPr fontId="3"/>
  </si>
  <si>
    <t>開業前の投資資金に自己資金を充当する場合は「自己資金」に、借入で調達する場合は「借入金収入」に入力</t>
    <rPh sb="6" eb="8">
      <t>シキン</t>
    </rPh>
    <rPh sb="9" eb="13">
      <t>ジコシキン</t>
    </rPh>
    <rPh sb="14" eb="16">
      <t>ジュウトウ</t>
    </rPh>
    <rPh sb="18" eb="20">
      <t>バアイ</t>
    </rPh>
    <rPh sb="22" eb="26">
      <t>ジコシキン</t>
    </rPh>
    <rPh sb="29" eb="31">
      <t>カリイレ</t>
    </rPh>
    <rPh sb="32" eb="34">
      <t>チョウタツ</t>
    </rPh>
    <rPh sb="36" eb="38">
      <t>バアイ</t>
    </rPh>
    <rPh sb="40" eb="43">
      <t>カリイレキン</t>
    </rPh>
    <rPh sb="43" eb="45">
      <t>シュウニュウ</t>
    </rPh>
    <rPh sb="47" eb="49">
      <t>ニュウリョク</t>
    </rPh>
    <phoneticPr fontId="3"/>
  </si>
  <si>
    <t>借入の場合は、「返済期間」と「金利」を記載し、「年間返済額」と「支払利息額」を計上、最下部にある「借入金残高」に期末借入金残高を入力</t>
    <rPh sb="0" eb="2">
      <t>カリイレ</t>
    </rPh>
    <rPh sb="3" eb="5">
      <t>バアイ</t>
    </rPh>
    <rPh sb="36" eb="37">
      <t>ガク</t>
    </rPh>
    <rPh sb="42" eb="45">
      <t>サイカブ</t>
    </rPh>
    <rPh sb="49" eb="52">
      <t>カリイレキン</t>
    </rPh>
    <rPh sb="52" eb="54">
      <t>ザンダカ</t>
    </rPh>
    <rPh sb="56" eb="58">
      <t>キマツ</t>
    </rPh>
    <rPh sb="58" eb="61">
      <t>カリイレキン</t>
    </rPh>
    <rPh sb="61" eb="63">
      <t>ザンダカ</t>
    </rPh>
    <rPh sb="64" eb="66">
      <t>ニュウリョク</t>
    </rPh>
    <phoneticPr fontId="3"/>
  </si>
  <si>
    <r>
      <t>（プランが複数ある場合には、最多プランか加重平均なのかを注記</t>
    </r>
    <r>
      <rPr>
        <vertAlign val="superscript"/>
        <sz val="9"/>
        <rFont val="ＭＳ Ｐゴシック"/>
        <family val="3"/>
        <charset val="128"/>
      </rPr>
      <t>※</t>
    </r>
    <r>
      <rPr>
        <sz val="14"/>
        <rFont val="ＭＳ Ｐゴシック"/>
        <family val="3"/>
        <charset val="128"/>
      </rPr>
      <t>に記載）</t>
    </r>
    <phoneticPr fontId="3"/>
  </si>
  <si>
    <r>
      <t>（前払金プランと月払いが混在している場合は、新規のうち何人を前払金プランとするかを注記</t>
    </r>
    <r>
      <rPr>
        <vertAlign val="superscript"/>
        <sz val="9"/>
        <rFont val="ＭＳ Ｐゴシック"/>
        <family val="3"/>
        <charset val="128"/>
      </rPr>
      <t>※</t>
    </r>
    <r>
      <rPr>
        <sz val="14"/>
        <rFont val="ＭＳ Ｐゴシック"/>
        <family val="3"/>
        <charset val="128"/>
      </rPr>
      <t>に記載）</t>
    </r>
    <phoneticPr fontId="3"/>
  </si>
  <si>
    <r>
      <t>（家賃が複数ある場合、最多プランか加重平均か等根拠を注記</t>
    </r>
    <r>
      <rPr>
        <vertAlign val="superscript"/>
        <sz val="9"/>
        <rFont val="ＭＳ Ｐゴシック"/>
        <family val="3"/>
        <charset val="128"/>
      </rPr>
      <t>※</t>
    </r>
    <r>
      <rPr>
        <sz val="14"/>
        <rFont val="ＭＳ Ｐゴシック"/>
        <family val="3"/>
        <charset val="128"/>
      </rPr>
      <t>に記載）</t>
    </r>
    <phoneticPr fontId="3"/>
  </si>
  <si>
    <t>（家賃収入は入居の時期がいつかにより変動するので注意が必要、年間の平均入居率などを使用して計算することも可）</t>
    <rPh sb="1" eb="3">
      <t>ヤチン</t>
    </rPh>
    <rPh sb="3" eb="5">
      <t>シュウニュウ</t>
    </rPh>
    <rPh sb="6" eb="8">
      <t>ニュウキョ</t>
    </rPh>
    <phoneticPr fontId="3"/>
  </si>
  <si>
    <t>前払金がある場合、退去に伴う入居一時金返還金を「入居金一時金返還金」に入力する必要あり</t>
    <rPh sb="35" eb="37">
      <t>ニュウリョク</t>
    </rPh>
    <phoneticPr fontId="3"/>
  </si>
  <si>
    <t>注記欄は適宜作成する</t>
    <rPh sb="0" eb="3">
      <t>チュウキラン</t>
    </rPh>
    <rPh sb="4" eb="8">
      <t>テキギサクセイ</t>
    </rPh>
    <phoneticPr fontId="3"/>
  </si>
  <si>
    <t>表は開設後1年次、2年次としているが、会社決算に合わせる必要がある場合など開設年次を1年より短くする場合には注記をし、表の年次欄は適宜修正する</t>
    <phoneticPr fontId="3"/>
  </si>
  <si>
    <t>※緑色の網掛け部分は、資金収支計画書への入力数値がジャンプするよう設定済み(改行等を行うと解除されるので注意）</t>
    <rPh sb="1" eb="3">
      <t>ミドリイロ</t>
    </rPh>
    <rPh sb="4" eb="6">
      <t>アミカ</t>
    </rPh>
    <rPh sb="7" eb="9">
      <t>ブブン</t>
    </rPh>
    <rPh sb="11" eb="13">
      <t>シキン</t>
    </rPh>
    <rPh sb="13" eb="15">
      <t>シュウシ</t>
    </rPh>
    <rPh sb="15" eb="18">
      <t>ケイカクショ</t>
    </rPh>
    <rPh sb="20" eb="22">
      <t>ニュウリョク</t>
    </rPh>
    <rPh sb="22" eb="24">
      <t>スウチ</t>
    </rPh>
    <rPh sb="33" eb="35">
      <t>セッテイ</t>
    </rPh>
    <rPh sb="35" eb="36">
      <t>ズ</t>
    </rPh>
    <rPh sb="38" eb="40">
      <t>カイギョウ</t>
    </rPh>
    <rPh sb="40" eb="41">
      <t>トウ</t>
    </rPh>
    <rPh sb="42" eb="43">
      <t>オコナ</t>
    </rPh>
    <rPh sb="45" eb="47">
      <t>カイジョ</t>
    </rPh>
    <rPh sb="52" eb="54">
      <t>チュウイ</t>
    </rPh>
    <phoneticPr fontId="3"/>
  </si>
  <si>
    <t>※緑色の網掛け部分は、数値入力により損益計算書へデータがジャンプする設定済み(改行等を行うと解除されるので注意）</t>
    <rPh sb="1" eb="3">
      <t>ミドリイロ</t>
    </rPh>
    <rPh sb="4" eb="6">
      <t>アミカ</t>
    </rPh>
    <rPh sb="7" eb="9">
      <t>ブブン</t>
    </rPh>
    <rPh sb="11" eb="13">
      <t>スウチ</t>
    </rPh>
    <rPh sb="13" eb="15">
      <t>ニュウリョク</t>
    </rPh>
    <rPh sb="18" eb="20">
      <t>ソンエキ</t>
    </rPh>
    <rPh sb="20" eb="22">
      <t>ケイサン</t>
    </rPh>
    <rPh sb="22" eb="23">
      <t>ショ</t>
    </rPh>
    <rPh sb="34" eb="36">
      <t>セッテイ</t>
    </rPh>
    <rPh sb="36" eb="37">
      <t>ズ</t>
    </rPh>
    <rPh sb="39" eb="41">
      <t>カイギョウ</t>
    </rPh>
    <rPh sb="41" eb="42">
      <t>トウ</t>
    </rPh>
    <rPh sb="43" eb="44">
      <t>オコナ</t>
    </rPh>
    <rPh sb="46" eb="48">
      <t>カイジョ</t>
    </rPh>
    <rPh sb="53" eb="55">
      <t>チュウイ</t>
    </rPh>
    <phoneticPr fontId="3"/>
  </si>
  <si>
    <t>　前期末の前払金残高÷入居人数が一人当たりの退去時返金額と考えることができ、退去者のうち償却期間終了前に何人退去するかの前提が必要）</t>
    <rPh sb="48" eb="50">
      <t>シュウリョウ</t>
    </rPh>
    <phoneticPr fontId="3"/>
  </si>
  <si>
    <r>
      <t>想定する入居者の要介護度を基に介護保険収入を算定し「介護保険収入」に入力　</t>
    </r>
    <r>
      <rPr>
        <u/>
        <sz val="14"/>
        <rFont val="ＭＳ Ｐゴシック"/>
        <family val="3"/>
        <charset val="128"/>
      </rPr>
      <t>（【検証用】介護保険加算・介護保険料　シミュレーション　シート別添）</t>
    </r>
    <rPh sb="8" eb="9">
      <t>ヨウ</t>
    </rPh>
    <rPh sb="26" eb="28">
      <t>カイゴ</t>
    </rPh>
    <rPh sb="28" eb="30">
      <t>ホケン</t>
    </rPh>
    <rPh sb="30" eb="32">
      <t>シュウニュウ</t>
    </rPh>
    <rPh sb="34" eb="36">
      <t>ニュウリョク</t>
    </rPh>
    <rPh sb="68" eb="70">
      <t>ベッテン</t>
    </rPh>
    <phoneticPr fontId="3"/>
  </si>
  <si>
    <t>介護保険外の介護サービス利用料収入も入力</t>
    <rPh sb="0" eb="2">
      <t>カイゴ</t>
    </rPh>
    <rPh sb="14" eb="15">
      <t>リョウ</t>
    </rPh>
    <rPh sb="18" eb="2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</si>
</sst>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Red]\-#,##0\ "/>
    <numFmt numFmtId="177" formatCode="0&quot;室&quot;"/>
    <numFmt numFmtId="178" formatCode="#,##0.0;[Red]\-#,##0.0"/>
    <numFmt numFmtId="179" formatCode="#&quot; 名&quot;"/>
    <numFmt numFmtId="180" formatCode="#,##0.000;[Red]\-#,##0.000"/>
    <numFmt numFmtId="181" formatCode="0.000_ "/>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1"/>
      <name val="HGPｺﾞｼｯｸM"/>
      <family val="3"/>
      <charset val="128"/>
    </font>
    <font>
      <b/>
      <sz val="14"/>
      <name val="ＭＳ ゴシック"/>
      <family val="3"/>
      <charset val="128"/>
    </font>
    <font>
      <sz val="11"/>
      <name val="ＭＳ ゴシック"/>
      <family val="3"/>
      <charset val="128"/>
    </font>
    <font>
      <sz val="10"/>
      <name val="ＭＳ ゴシック"/>
      <family val="3"/>
      <charset val="128"/>
    </font>
    <font>
      <b/>
      <sz val="12"/>
      <name val="ＭＳ Ｐゴシック"/>
      <family val="3"/>
      <charset val="128"/>
    </font>
    <font>
      <b/>
      <sz val="12"/>
      <name val="ＭＳ 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u/>
      <sz val="14"/>
      <name val="ＭＳ Ｐゴシック"/>
      <family val="3"/>
      <charset val="128"/>
    </font>
    <font>
      <sz val="9"/>
      <name val="ＭＳ Ｐゴシック"/>
      <family val="3"/>
      <charset val="128"/>
    </font>
    <font>
      <b/>
      <sz val="16"/>
      <name val="Meiryo UI"/>
      <family val="3"/>
      <charset val="128"/>
    </font>
    <font>
      <sz val="11"/>
      <name val="Meiryo UI"/>
      <family val="3"/>
      <charset val="128"/>
    </font>
    <font>
      <sz val="9"/>
      <name val="Meiryo UI"/>
      <family val="3"/>
      <charset val="128"/>
    </font>
    <font>
      <b/>
      <sz val="11"/>
      <name val="Meiryo UI"/>
      <family val="3"/>
      <charset val="128"/>
    </font>
    <font>
      <sz val="6"/>
      <name val="ＭＳ Ｐゴシック"/>
      <family val="2"/>
      <charset val="128"/>
      <scheme val="minor"/>
    </font>
    <font>
      <sz val="11"/>
      <color theme="1"/>
      <name val="Meiryo UI"/>
      <family val="3"/>
      <charset val="128"/>
    </font>
    <font>
      <b/>
      <sz val="11"/>
      <color theme="1"/>
      <name val="Meiryo UI"/>
      <family val="3"/>
      <charset val="128"/>
    </font>
    <font>
      <b/>
      <sz val="14"/>
      <color theme="1"/>
      <name val="Meiryo UI"/>
      <family val="3"/>
      <charset val="128"/>
    </font>
    <font>
      <b/>
      <sz val="11"/>
      <color theme="0"/>
      <name val="Meiryo UI"/>
      <family val="3"/>
      <charset val="128"/>
    </font>
    <font>
      <sz val="10"/>
      <color theme="1"/>
      <name val="Meiryo UI"/>
      <family val="3"/>
      <charset val="128"/>
    </font>
    <font>
      <b/>
      <sz val="20"/>
      <name val="Meiryo UI"/>
      <family val="3"/>
      <charset val="128"/>
    </font>
    <font>
      <sz val="12"/>
      <name val="Meiryo UI"/>
      <family val="3"/>
      <charset val="128"/>
    </font>
    <font>
      <sz val="12"/>
      <color theme="1"/>
      <name val="ＭＳ Ｐゴシック"/>
      <family val="2"/>
      <charset val="128"/>
      <scheme val="minor"/>
    </font>
    <font>
      <b/>
      <sz val="12"/>
      <name val="Meiryo UI"/>
      <family val="3"/>
      <charset val="128"/>
    </font>
    <font>
      <b/>
      <sz val="12"/>
      <color theme="0"/>
      <name val="Meiryo UI"/>
      <family val="3"/>
      <charset val="128"/>
    </font>
    <font>
      <b/>
      <sz val="14"/>
      <color rgb="FFFFFF00"/>
      <name val="Meiryo UI"/>
      <family val="3"/>
      <charset val="128"/>
    </font>
    <font>
      <sz val="8"/>
      <name val="Meiryo UI"/>
      <family val="3"/>
      <charset val="128"/>
    </font>
    <font>
      <sz val="8"/>
      <color theme="1"/>
      <name val="Meiryo UI"/>
      <family val="3"/>
      <charset val="128"/>
    </font>
    <font>
      <b/>
      <sz val="12"/>
      <color theme="1"/>
      <name val="Meiryo UI"/>
      <family val="3"/>
      <charset val="128"/>
    </font>
    <font>
      <sz val="12"/>
      <color theme="1"/>
      <name val="Meiryo UI"/>
      <family val="3"/>
      <charset val="128"/>
    </font>
    <font>
      <b/>
      <sz val="10"/>
      <name val="Meiryo UI"/>
      <family val="3"/>
      <charset val="128"/>
    </font>
    <font>
      <b/>
      <sz val="9"/>
      <color rgb="FFFF0000"/>
      <name val="Meiryo UI"/>
      <family val="3"/>
      <charset val="128"/>
    </font>
    <font>
      <vertAlign val="superscript"/>
      <sz val="9"/>
      <name val="ＭＳ Ｐゴシック"/>
      <family val="3"/>
      <charset val="128"/>
    </font>
  </fonts>
  <fills count="2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99FF"/>
        <bgColor indexed="64"/>
      </patternFill>
    </fill>
    <fill>
      <patternFill patternType="solid">
        <fgColor rgb="FF99FFCC"/>
        <bgColor indexed="64"/>
      </patternFill>
    </fill>
    <fill>
      <patternFill patternType="solid">
        <fgColor rgb="FFFF66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rgb="FF002060"/>
        <bgColor indexed="64"/>
      </patternFill>
    </fill>
    <fill>
      <patternFill patternType="solid">
        <fgColor theme="9" tint="-0.249977111117893"/>
        <bgColor indexed="64"/>
      </patternFill>
    </fill>
    <fill>
      <patternFill patternType="solid">
        <fgColor rgb="FF00B0F0"/>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6" tint="0.59999389629810485"/>
        <bgColor indexed="64"/>
      </patternFill>
    </fill>
  </fills>
  <borders count="15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hair">
        <color auto="1"/>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auto="1"/>
      </top>
      <bottom style="hair">
        <color auto="1"/>
      </bottom>
      <diagonal/>
    </border>
    <border>
      <left style="thin">
        <color indexed="64"/>
      </left>
      <right style="thin">
        <color indexed="64"/>
      </right>
      <top style="hair">
        <color auto="1"/>
      </top>
      <bottom style="hair">
        <color auto="1"/>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indexed="64"/>
      </top>
      <bottom/>
      <diagonal/>
    </border>
    <border>
      <left style="thin">
        <color indexed="64"/>
      </left>
      <right style="hair">
        <color auto="1"/>
      </right>
      <top style="thin">
        <color indexed="64"/>
      </top>
      <bottom style="hair">
        <color auto="1"/>
      </bottom>
      <diagonal/>
    </border>
    <border>
      <left style="hair">
        <color auto="1"/>
      </left>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hair">
        <color indexed="64"/>
      </right>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medium">
        <color indexed="64"/>
      </left>
      <right style="medium">
        <color indexed="64"/>
      </right>
      <top style="hair">
        <color auto="1"/>
      </top>
      <bottom style="thin">
        <color indexed="64"/>
      </bottom>
      <diagonal/>
    </border>
    <border>
      <left style="hair">
        <color auto="1"/>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medium">
        <color indexed="64"/>
      </left>
      <right style="medium">
        <color indexed="64"/>
      </right>
      <top style="thin">
        <color indexed="64"/>
      </top>
      <bottom style="hair">
        <color auto="1"/>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theme="0"/>
      </right>
      <top style="thin">
        <color indexed="64"/>
      </top>
      <bottom style="hair">
        <color theme="0"/>
      </bottom>
      <diagonal/>
    </border>
    <border>
      <left style="hair">
        <color theme="0"/>
      </left>
      <right style="hair">
        <color theme="0"/>
      </right>
      <top style="thin">
        <color indexed="64"/>
      </top>
      <bottom style="hair">
        <color theme="0"/>
      </bottom>
      <diagonal/>
    </border>
    <border>
      <left style="hair">
        <color theme="0"/>
      </left>
      <right/>
      <top style="thin">
        <color indexed="64"/>
      </top>
      <bottom style="hair">
        <color theme="0"/>
      </bottom>
      <diagonal/>
    </border>
    <border>
      <left/>
      <right style="hair">
        <color theme="0"/>
      </right>
      <top style="thin">
        <color indexed="64"/>
      </top>
      <bottom style="hair">
        <color theme="0"/>
      </bottom>
      <diagonal/>
    </border>
    <border>
      <left/>
      <right/>
      <top style="thin">
        <color indexed="64"/>
      </top>
      <bottom style="hair">
        <color theme="0"/>
      </bottom>
      <diagonal/>
    </border>
    <border>
      <left style="hair">
        <color theme="0"/>
      </left>
      <right style="thin">
        <color indexed="64"/>
      </right>
      <top style="thin">
        <color indexed="64"/>
      </top>
      <bottom style="hair">
        <color theme="0"/>
      </bottom>
      <diagonal/>
    </border>
    <border>
      <left style="thin">
        <color indexed="64"/>
      </left>
      <right style="hair">
        <color theme="0"/>
      </right>
      <top style="hair">
        <color theme="0"/>
      </top>
      <bottom/>
      <diagonal/>
    </border>
    <border>
      <left style="hair">
        <color theme="0"/>
      </left>
      <right style="hair">
        <color theme="0"/>
      </right>
      <top style="hair">
        <color theme="0"/>
      </top>
      <bottom/>
      <diagonal/>
    </border>
    <border>
      <left style="hair">
        <color theme="0"/>
      </left>
      <right/>
      <top style="hair">
        <color theme="0"/>
      </top>
      <bottom/>
      <diagonal/>
    </border>
    <border>
      <left/>
      <right/>
      <top style="hair">
        <color theme="0"/>
      </top>
      <bottom/>
      <diagonal/>
    </border>
    <border>
      <left/>
      <right style="hair">
        <color theme="0"/>
      </right>
      <top style="hair">
        <color theme="0"/>
      </top>
      <bottom/>
      <diagonal/>
    </border>
    <border>
      <left style="hair">
        <color theme="0"/>
      </left>
      <right style="thin">
        <color indexed="64"/>
      </right>
      <top style="hair">
        <color theme="0"/>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indexed="64"/>
      </right>
      <top style="thin">
        <color indexed="64"/>
      </top>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auto="1"/>
      </top>
      <bottom/>
      <diagonal/>
    </border>
    <border>
      <left style="hair">
        <color auto="1"/>
      </left>
      <right style="thin">
        <color indexed="64"/>
      </right>
      <top style="hair">
        <color auto="1"/>
      </top>
      <bottom/>
      <diagonal/>
    </border>
    <border>
      <left style="thin">
        <color indexed="64"/>
      </left>
      <right style="hair">
        <color indexed="64"/>
      </right>
      <top/>
      <bottom/>
      <diagonal/>
    </border>
    <border>
      <left style="hair">
        <color auto="1"/>
      </left>
      <right style="thin">
        <color indexed="64"/>
      </right>
      <top/>
      <bottom/>
      <diagonal/>
    </border>
    <border>
      <left style="thin">
        <color indexed="64"/>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hair">
        <color indexed="64"/>
      </right>
      <top/>
      <bottom style="thin">
        <color indexed="64"/>
      </bottom>
      <diagonal/>
    </border>
    <border>
      <left style="hair">
        <color auto="1"/>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s>
  <cellStyleXfs count="7">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xf numFmtId="0" fontId="2" fillId="0" borderId="0"/>
    <xf numFmtId="9" fontId="2" fillId="0" borderId="0" applyFont="0" applyFill="0" applyBorder="0" applyAlignment="0" applyProtection="0">
      <alignment vertical="center"/>
    </xf>
    <xf numFmtId="0" fontId="1" fillId="0" borderId="0">
      <alignment vertical="center"/>
    </xf>
  </cellStyleXfs>
  <cellXfs count="582">
    <xf numFmtId="0" fontId="0" fillId="0" borderId="0" xfId="0"/>
    <xf numFmtId="176" fontId="0" fillId="0" borderId="1" xfId="2" applyNumberFormat="1" applyFont="1" applyBorder="1"/>
    <xf numFmtId="176" fontId="0" fillId="0" borderId="2" xfId="2" applyNumberFormat="1" applyFont="1" applyBorder="1"/>
    <xf numFmtId="176" fontId="0" fillId="0" borderId="3" xfId="2" applyNumberFormat="1" applyFont="1" applyBorder="1"/>
    <xf numFmtId="176" fontId="0" fillId="0" borderId="4" xfId="2" applyNumberFormat="1" applyFont="1" applyBorder="1"/>
    <xf numFmtId="176" fontId="0" fillId="0" borderId="5" xfId="2" applyNumberFormat="1" applyFont="1" applyBorder="1"/>
    <xf numFmtId="176" fontId="0" fillId="0" borderId="6" xfId="2" applyNumberFormat="1" applyFont="1" applyBorder="1"/>
    <xf numFmtId="176" fontId="0" fillId="0" borderId="2" xfId="0" applyNumberFormat="1" applyBorder="1"/>
    <xf numFmtId="176" fontId="0" fillId="0" borderId="7" xfId="0" applyNumberFormat="1" applyBorder="1"/>
    <xf numFmtId="176" fontId="0" fillId="0" borderId="4" xfId="0" applyNumberFormat="1" applyBorder="1"/>
    <xf numFmtId="176" fontId="0" fillId="0" borderId="8" xfId="0" applyNumberFormat="1" applyBorder="1"/>
    <xf numFmtId="176" fontId="0" fillId="0" borderId="9" xfId="0" applyNumberFormat="1" applyBorder="1"/>
    <xf numFmtId="176" fontId="0" fillId="0" borderId="10" xfId="0" applyNumberFormat="1" applyBorder="1"/>
    <xf numFmtId="176" fontId="0" fillId="0" borderId="11" xfId="0" applyNumberFormat="1" applyBorder="1"/>
    <xf numFmtId="176" fontId="0" fillId="0" borderId="6" xfId="0" applyNumberFormat="1" applyBorder="1"/>
    <xf numFmtId="176" fontId="0" fillId="0" borderId="1" xfId="0" applyNumberFormat="1" applyBorder="1"/>
    <xf numFmtId="176" fontId="0" fillId="0" borderId="3" xfId="0" applyNumberFormat="1" applyBorder="1"/>
    <xf numFmtId="176" fontId="0" fillId="0" borderId="14" xfId="0" applyNumberFormat="1" applyBorder="1"/>
    <xf numFmtId="176" fontId="0" fillId="0" borderId="15" xfId="0" applyNumberFormat="1" applyBorder="1"/>
    <xf numFmtId="176" fontId="0" fillId="0" borderId="16" xfId="0" applyNumberFormat="1" applyBorder="1"/>
    <xf numFmtId="176" fontId="0" fillId="0" borderId="5" xfId="0" applyNumberFormat="1" applyBorder="1"/>
    <xf numFmtId="176" fontId="0" fillId="2" borderId="14" xfId="2" applyNumberFormat="1" applyFont="1" applyFill="1" applyBorder="1"/>
    <xf numFmtId="176" fontId="0" fillId="2" borderId="15" xfId="2" applyNumberFormat="1" applyFont="1" applyFill="1" applyBorder="1"/>
    <xf numFmtId="176" fontId="0" fillId="2" borderId="17" xfId="2" applyNumberFormat="1" applyFont="1" applyFill="1" applyBorder="1"/>
    <xf numFmtId="176" fontId="0" fillId="2" borderId="14" xfId="0" applyNumberFormat="1" applyFill="1" applyBorder="1"/>
    <xf numFmtId="176" fontId="0" fillId="2" borderId="15" xfId="0" applyNumberFormat="1" applyFill="1" applyBorder="1"/>
    <xf numFmtId="176" fontId="0" fillId="2" borderId="3" xfId="0" applyNumberFormat="1" applyFill="1" applyBorder="1"/>
    <xf numFmtId="176" fontId="0" fillId="0" borderId="0" xfId="2" applyNumberFormat="1" applyFont="1" applyBorder="1"/>
    <xf numFmtId="176" fontId="0" fillId="0" borderId="0" xfId="0" applyNumberFormat="1" applyBorder="1"/>
    <xf numFmtId="176" fontId="0" fillId="0" borderId="0" xfId="0" applyNumberFormat="1"/>
    <xf numFmtId="176" fontId="0" fillId="0" borderId="13" xfId="0" applyNumberFormat="1" applyBorder="1" applyAlignment="1">
      <alignment horizontal="center"/>
    </xf>
    <xf numFmtId="176" fontId="0" fillId="2" borderId="18" xfId="0" applyNumberFormat="1" applyFill="1" applyBorder="1"/>
    <xf numFmtId="176" fontId="0" fillId="0" borderId="19" xfId="0" applyNumberFormat="1" applyBorder="1"/>
    <xf numFmtId="176" fontId="2" fillId="0" borderId="20" xfId="1" applyNumberFormat="1" applyFont="1" applyFill="1" applyBorder="1" applyAlignment="1" applyProtection="1">
      <alignment horizontal="right"/>
    </xf>
    <xf numFmtId="176" fontId="0" fillId="2" borderId="21" xfId="0" applyNumberFormat="1" applyFill="1" applyBorder="1"/>
    <xf numFmtId="176" fontId="0" fillId="2" borderId="22" xfId="0" applyNumberFormat="1" applyFill="1" applyBorder="1"/>
    <xf numFmtId="176" fontId="0" fillId="0" borderId="23" xfId="0" applyNumberFormat="1" applyBorder="1" applyAlignment="1">
      <alignment horizontal="center"/>
    </xf>
    <xf numFmtId="176" fontId="0" fillId="0" borderId="24" xfId="2" applyNumberFormat="1" applyFont="1" applyBorder="1"/>
    <xf numFmtId="176" fontId="0" fillId="0" borderId="20" xfId="2" applyNumberFormat="1" applyFont="1" applyBorder="1"/>
    <xf numFmtId="176" fontId="0" fillId="0" borderId="25" xfId="2" applyNumberFormat="1" applyFont="1" applyBorder="1"/>
    <xf numFmtId="176" fontId="0" fillId="0" borderId="26" xfId="2" applyNumberFormat="1" applyFont="1" applyBorder="1"/>
    <xf numFmtId="176" fontId="0" fillId="2" borderId="22" xfId="0" applyNumberFormat="1" applyFill="1" applyBorder="1" applyAlignment="1">
      <alignment vertical="top"/>
    </xf>
    <xf numFmtId="176" fontId="0" fillId="0" borderId="27" xfId="0" applyNumberFormat="1" applyBorder="1"/>
    <xf numFmtId="176" fontId="0" fillId="2" borderId="26" xfId="0" applyNumberFormat="1" applyFill="1" applyBorder="1"/>
    <xf numFmtId="176" fontId="0" fillId="2" borderId="6" xfId="0" applyNumberFormat="1" applyFill="1" applyBorder="1"/>
    <xf numFmtId="176" fontId="0" fillId="2" borderId="28" xfId="0" applyNumberFormat="1" applyFill="1" applyBorder="1"/>
    <xf numFmtId="176" fontId="0" fillId="2" borderId="29" xfId="0" applyNumberFormat="1" applyFill="1" applyBorder="1"/>
    <xf numFmtId="176" fontId="0" fillId="0" borderId="30" xfId="0" applyNumberFormat="1" applyBorder="1"/>
    <xf numFmtId="176" fontId="0" fillId="0" borderId="29" xfId="0" applyNumberFormat="1" applyBorder="1"/>
    <xf numFmtId="176" fontId="0" fillId="0" borderId="31" xfId="0" applyNumberFormat="1" applyBorder="1"/>
    <xf numFmtId="176" fontId="0" fillId="0" borderId="32" xfId="0" applyNumberFormat="1" applyBorder="1"/>
    <xf numFmtId="176" fontId="0" fillId="0" borderId="22" xfId="0" applyNumberFormat="1" applyBorder="1"/>
    <xf numFmtId="176" fontId="0" fillId="3" borderId="13" xfId="0" applyNumberFormat="1" applyFill="1" applyBorder="1" applyAlignment="1">
      <alignment horizontal="center"/>
    </xf>
    <xf numFmtId="176" fontId="0" fillId="0" borderId="1" xfId="2" applyNumberFormat="1" applyFont="1" applyBorder="1" applyAlignment="1">
      <alignment horizontal="right"/>
    </xf>
    <xf numFmtId="176" fontId="0" fillId="0" borderId="3" xfId="2" applyNumberFormat="1" applyFont="1" applyBorder="1" applyAlignment="1">
      <alignment horizontal="right"/>
    </xf>
    <xf numFmtId="176" fontId="0" fillId="2" borderId="3" xfId="2" applyNumberFormat="1" applyFont="1" applyFill="1" applyBorder="1"/>
    <xf numFmtId="176" fontId="0" fillId="2" borderId="4" xfId="2" applyNumberFormat="1" applyFont="1" applyFill="1" applyBorder="1"/>
    <xf numFmtId="176" fontId="0" fillId="0" borderId="14" xfId="2" applyNumberFormat="1" applyFont="1" applyBorder="1"/>
    <xf numFmtId="176" fontId="0" fillId="0" borderId="15" xfId="2" applyNumberFormat="1" applyFont="1" applyBorder="1"/>
    <xf numFmtId="176" fontId="0" fillId="0" borderId="9" xfId="2" applyNumberFormat="1" applyFont="1" applyBorder="1"/>
    <xf numFmtId="176" fontId="0" fillId="0" borderId="11" xfId="2" applyNumberFormat="1" applyFont="1" applyBorder="1"/>
    <xf numFmtId="0" fontId="6" fillId="0" borderId="0" xfId="3" applyFont="1">
      <alignment vertical="center"/>
    </xf>
    <xf numFmtId="0" fontId="6" fillId="0" borderId="0" xfId="3" applyFont="1" applyBorder="1">
      <alignment vertical="center"/>
    </xf>
    <xf numFmtId="176" fontId="2" fillId="0" borderId="4" xfId="1" applyNumberFormat="1" applyFont="1" applyBorder="1" applyAlignment="1" applyProtection="1"/>
    <xf numFmtId="9" fontId="0" fillId="0" borderId="2" xfId="0" applyNumberFormat="1" applyBorder="1"/>
    <xf numFmtId="9" fontId="0" fillId="0" borderId="7" xfId="0" applyNumberFormat="1" applyBorder="1"/>
    <xf numFmtId="177" fontId="0" fillId="0" borderId="4" xfId="0" applyNumberFormat="1" applyBorder="1"/>
    <xf numFmtId="177" fontId="0" fillId="0" borderId="8" xfId="0" applyNumberFormat="1" applyBorder="1"/>
    <xf numFmtId="177" fontId="0" fillId="0" borderId="15" xfId="0" applyNumberFormat="1" applyBorder="1"/>
    <xf numFmtId="177" fontId="0" fillId="0" borderId="33" xfId="0" applyNumberFormat="1" applyBorder="1"/>
    <xf numFmtId="176" fontId="2" fillId="0" borderId="2" xfId="1" applyNumberFormat="1" applyFont="1" applyBorder="1" applyAlignment="1" applyProtection="1"/>
    <xf numFmtId="176" fontId="2" fillId="0" borderId="1" xfId="1" applyNumberFormat="1" applyFont="1" applyBorder="1" applyAlignment="1" applyProtection="1"/>
    <xf numFmtId="176" fontId="10" fillId="0" borderId="0" xfId="0" applyNumberFormat="1" applyFont="1"/>
    <xf numFmtId="176" fontId="0" fillId="0" borderId="28" xfId="0" applyNumberFormat="1" applyBorder="1" applyAlignment="1">
      <alignment horizontal="center"/>
    </xf>
    <xf numFmtId="176" fontId="0" fillId="0" borderId="17" xfId="0" applyNumberFormat="1" applyBorder="1" applyAlignment="1">
      <alignment horizontal="left"/>
    </xf>
    <xf numFmtId="176" fontId="0" fillId="0" borderId="0" xfId="0" applyNumberFormat="1" applyAlignment="1">
      <alignment horizontal="center"/>
    </xf>
    <xf numFmtId="176" fontId="5" fillId="0" borderId="0" xfId="0" applyNumberFormat="1" applyFont="1"/>
    <xf numFmtId="176" fontId="2" fillId="0" borderId="2" xfId="1" applyNumberFormat="1" applyFont="1" applyFill="1" applyBorder="1" applyAlignment="1" applyProtection="1">
      <alignment horizontal="right"/>
    </xf>
    <xf numFmtId="176" fontId="0" fillId="0" borderId="34" xfId="0" applyNumberFormat="1" applyBorder="1"/>
    <xf numFmtId="176" fontId="0" fillId="0" borderId="35" xfId="0" applyNumberFormat="1" applyBorder="1"/>
    <xf numFmtId="176" fontId="0" fillId="0" borderId="36" xfId="0" applyNumberFormat="1" applyBorder="1"/>
    <xf numFmtId="176" fontId="0" fillId="2" borderId="37" xfId="0" applyNumberFormat="1" applyFill="1" applyBorder="1"/>
    <xf numFmtId="176" fontId="0" fillId="2" borderId="38" xfId="0" applyNumberFormat="1" applyFill="1" applyBorder="1"/>
    <xf numFmtId="176" fontId="0" fillId="0" borderId="39" xfId="0" applyNumberFormat="1" applyBorder="1"/>
    <xf numFmtId="176" fontId="0" fillId="0" borderId="40" xfId="0" applyNumberFormat="1" applyBorder="1" applyAlignment="1">
      <alignment horizontal="center"/>
    </xf>
    <xf numFmtId="176" fontId="0" fillId="0" borderId="41" xfId="0" applyNumberFormat="1" applyBorder="1"/>
    <xf numFmtId="176" fontId="0" fillId="0" borderId="42" xfId="0" applyNumberFormat="1" applyBorder="1"/>
    <xf numFmtId="176" fontId="0" fillId="0" borderId="43" xfId="0" applyNumberFormat="1" applyBorder="1"/>
    <xf numFmtId="176" fontId="0" fillId="0" borderId="44" xfId="0" applyNumberFormat="1" applyBorder="1"/>
    <xf numFmtId="0" fontId="11" fillId="0" borderId="0" xfId="3" applyFont="1">
      <alignment vertical="center"/>
    </xf>
    <xf numFmtId="0" fontId="8" fillId="0" borderId="0" xfId="3" applyFont="1">
      <alignment vertical="center"/>
    </xf>
    <xf numFmtId="0" fontId="8" fillId="0" borderId="45" xfId="3" applyFont="1" applyBorder="1" applyAlignment="1">
      <alignment horizontal="center" vertical="center"/>
    </xf>
    <xf numFmtId="176" fontId="0" fillId="0" borderId="46" xfId="2" applyNumberFormat="1" applyFont="1" applyBorder="1"/>
    <xf numFmtId="176" fontId="0" fillId="0" borderId="47" xfId="2" applyNumberFormat="1" applyFont="1" applyBorder="1"/>
    <xf numFmtId="176" fontId="0" fillId="0" borderId="48" xfId="2" applyNumberFormat="1" applyFont="1" applyBorder="1"/>
    <xf numFmtId="176" fontId="0" fillId="2" borderId="30" xfId="2" applyNumberFormat="1" applyFont="1" applyFill="1" applyBorder="1"/>
    <xf numFmtId="176" fontId="0" fillId="0" borderId="27" xfId="2" applyNumberFormat="1" applyFont="1" applyBorder="1"/>
    <xf numFmtId="176" fontId="0" fillId="0" borderId="11" xfId="0" applyNumberFormat="1" applyBorder="1" applyAlignment="1">
      <alignment horizontal="center"/>
    </xf>
    <xf numFmtId="176" fontId="0" fillId="0" borderId="47" xfId="0" applyNumberFormat="1" applyBorder="1"/>
    <xf numFmtId="176" fontId="0" fillId="0" borderId="48" xfId="0" applyNumberFormat="1" applyBorder="1"/>
    <xf numFmtId="176" fontId="0" fillId="2" borderId="30" xfId="0" applyNumberFormat="1" applyFill="1" applyBorder="1"/>
    <xf numFmtId="176" fontId="0" fillId="0" borderId="49" xfId="0" applyNumberFormat="1" applyBorder="1"/>
    <xf numFmtId="176" fontId="0" fillId="0" borderId="50" xfId="0" applyNumberFormat="1" applyBorder="1"/>
    <xf numFmtId="176" fontId="0" fillId="0" borderId="50" xfId="2" applyNumberFormat="1" applyFont="1" applyBorder="1"/>
    <xf numFmtId="0" fontId="9" fillId="0" borderId="51" xfId="3" applyFont="1" applyBorder="1">
      <alignment vertical="center"/>
    </xf>
    <xf numFmtId="0" fontId="9" fillId="0" borderId="52" xfId="3" applyFont="1" applyBorder="1">
      <alignment vertical="center"/>
    </xf>
    <xf numFmtId="0" fontId="9" fillId="0" borderId="45" xfId="3" applyFont="1" applyBorder="1">
      <alignment vertical="center"/>
    </xf>
    <xf numFmtId="0" fontId="9" fillId="0" borderId="0" xfId="3" applyFont="1">
      <alignment vertical="center"/>
    </xf>
    <xf numFmtId="0" fontId="9" fillId="0" borderId="53" xfId="3" applyFont="1" applyBorder="1">
      <alignment vertical="center"/>
    </xf>
    <xf numFmtId="0" fontId="9" fillId="0" borderId="54" xfId="3" applyFont="1" applyBorder="1">
      <alignment vertical="center"/>
    </xf>
    <xf numFmtId="176" fontId="0" fillId="2" borderId="55" xfId="0" applyNumberFormat="1" applyFill="1" applyBorder="1"/>
    <xf numFmtId="176" fontId="0" fillId="2" borderId="27" xfId="2" applyNumberFormat="1" applyFont="1" applyFill="1" applyBorder="1"/>
    <xf numFmtId="176" fontId="0" fillId="0" borderId="36" xfId="0" applyNumberFormat="1" applyBorder="1" applyAlignment="1">
      <alignment horizontal="left"/>
    </xf>
    <xf numFmtId="176" fontId="0" fillId="2" borderId="56" xfId="0" applyNumberFormat="1" applyFill="1" applyBorder="1"/>
    <xf numFmtId="176" fontId="0" fillId="2" borderId="57" xfId="0" applyNumberFormat="1" applyFill="1" applyBorder="1"/>
    <xf numFmtId="176" fontId="0" fillId="0" borderId="58" xfId="0" applyNumberFormat="1" applyBorder="1"/>
    <xf numFmtId="176" fontId="0" fillId="0" borderId="46" xfId="0" applyNumberFormat="1" applyBorder="1"/>
    <xf numFmtId="176" fontId="0" fillId="0" borderId="23" xfId="0" applyNumberFormat="1" applyBorder="1"/>
    <xf numFmtId="176" fontId="0" fillId="0" borderId="59" xfId="0" applyNumberFormat="1" applyBorder="1" applyAlignment="1">
      <alignment horizontal="left"/>
    </xf>
    <xf numFmtId="176" fontId="0" fillId="0" borderId="47" xfId="2" applyNumberFormat="1" applyFont="1" applyBorder="1" applyAlignment="1">
      <alignment horizontal="right"/>
    </xf>
    <xf numFmtId="176" fontId="0" fillId="0" borderId="48" xfId="2" applyNumberFormat="1" applyFont="1" applyBorder="1" applyAlignment="1">
      <alignment horizontal="right"/>
    </xf>
    <xf numFmtId="176" fontId="2" fillId="0" borderId="47" xfId="1" applyNumberFormat="1" applyFont="1" applyBorder="1" applyAlignment="1" applyProtection="1"/>
    <xf numFmtId="176" fontId="0" fillId="0" borderId="60" xfId="2" applyNumberFormat="1" applyFont="1" applyBorder="1"/>
    <xf numFmtId="176" fontId="0" fillId="0" borderId="56" xfId="0" applyNumberFormat="1" applyBorder="1"/>
    <xf numFmtId="176" fontId="0" fillId="0" borderId="49" xfId="2" applyNumberFormat="1" applyFont="1" applyBorder="1"/>
    <xf numFmtId="176" fontId="0" fillId="0" borderId="18" xfId="2" applyNumberFormat="1" applyFont="1" applyBorder="1"/>
    <xf numFmtId="176" fontId="0" fillId="0" borderId="61" xfId="2" applyNumberFormat="1" applyFont="1" applyBorder="1"/>
    <xf numFmtId="0" fontId="7" fillId="0" borderId="0" xfId="3" applyFont="1">
      <alignment vertical="center"/>
    </xf>
    <xf numFmtId="176" fontId="10" fillId="0" borderId="0" xfId="0" applyNumberFormat="1" applyFont="1" applyAlignment="1"/>
    <xf numFmtId="0" fontId="0" fillId="0" borderId="0" xfId="0" applyAlignment="1"/>
    <xf numFmtId="176" fontId="5" fillId="0" borderId="0" xfId="0" applyNumberFormat="1" applyFont="1" applyAlignment="1">
      <alignment horizontal="center"/>
    </xf>
    <xf numFmtId="176" fontId="5" fillId="0" borderId="0" xfId="0" applyNumberFormat="1" applyFont="1" applyAlignment="1">
      <alignment horizontal="left"/>
    </xf>
    <xf numFmtId="176" fontId="0" fillId="2" borderId="59" xfId="2" applyNumberFormat="1" applyFont="1" applyFill="1" applyBorder="1"/>
    <xf numFmtId="176" fontId="0" fillId="0" borderId="16" xfId="2" applyNumberFormat="1" applyFont="1" applyBorder="1" applyAlignment="1">
      <alignment horizontal="right"/>
    </xf>
    <xf numFmtId="176" fontId="5" fillId="0" borderId="62" xfId="0" applyNumberFormat="1" applyFont="1" applyBorder="1" applyAlignment="1">
      <alignment horizontal="right"/>
    </xf>
    <xf numFmtId="176" fontId="5" fillId="0" borderId="57" xfId="0" applyNumberFormat="1" applyFont="1" applyBorder="1" applyAlignment="1">
      <alignment horizontal="right"/>
    </xf>
    <xf numFmtId="176" fontId="5" fillId="0" borderId="63" xfId="0" applyNumberFormat="1" applyFont="1" applyBorder="1" applyAlignment="1">
      <alignment horizontal="right"/>
    </xf>
    <xf numFmtId="176" fontId="0" fillId="2" borderId="33" xfId="0" applyNumberFormat="1" applyFill="1" applyBorder="1" applyAlignment="1">
      <alignment horizontal="right"/>
    </xf>
    <xf numFmtId="176" fontId="0" fillId="2" borderId="8" xfId="0" applyNumberFormat="1" applyFill="1" applyBorder="1" applyAlignment="1">
      <alignment horizontal="right"/>
    </xf>
    <xf numFmtId="176" fontId="0" fillId="2" borderId="10" xfId="0" applyNumberFormat="1" applyFill="1" applyBorder="1" applyAlignment="1">
      <alignment horizontal="right"/>
    </xf>
    <xf numFmtId="176" fontId="0" fillId="0" borderId="39" xfId="0" applyNumberFormat="1" applyBorder="1" applyAlignment="1">
      <alignment horizontal="center"/>
    </xf>
    <xf numFmtId="176" fontId="2" fillId="0" borderId="4" xfId="1" applyNumberFormat="1" applyFont="1" applyFill="1" applyBorder="1" applyAlignment="1" applyProtection="1">
      <alignment horizontal="right"/>
    </xf>
    <xf numFmtId="176" fontId="2" fillId="0" borderId="34" xfId="1" applyNumberFormat="1" applyFont="1" applyFill="1" applyBorder="1" applyAlignment="1" applyProtection="1">
      <alignment horizontal="right"/>
    </xf>
    <xf numFmtId="176" fontId="2" fillId="0" borderId="35" xfId="1" applyNumberFormat="1" applyFont="1" applyFill="1" applyBorder="1" applyAlignment="1" applyProtection="1">
      <alignment horizontal="right"/>
    </xf>
    <xf numFmtId="176" fontId="0" fillId="0" borderId="35" xfId="2" applyNumberFormat="1" applyFont="1" applyBorder="1"/>
    <xf numFmtId="176" fontId="0" fillId="0" borderId="36" xfId="2" applyNumberFormat="1" applyFont="1" applyBorder="1"/>
    <xf numFmtId="176" fontId="0" fillId="0" borderId="34" xfId="2" applyNumberFormat="1" applyFont="1" applyBorder="1"/>
    <xf numFmtId="176" fontId="0" fillId="0" borderId="55" xfId="2" applyNumberFormat="1" applyFont="1" applyBorder="1"/>
    <xf numFmtId="176" fontId="0" fillId="2" borderId="37" xfId="2" applyNumberFormat="1" applyFont="1" applyFill="1" applyBorder="1"/>
    <xf numFmtId="176" fontId="0" fillId="0" borderId="38" xfId="0" applyNumberFormat="1" applyBorder="1"/>
    <xf numFmtId="176" fontId="0" fillId="2" borderId="48" xfId="0" applyNumberFormat="1" applyFill="1" applyBorder="1"/>
    <xf numFmtId="176" fontId="0" fillId="0" borderId="23" xfId="2" applyNumberFormat="1" applyFont="1" applyFill="1" applyBorder="1"/>
    <xf numFmtId="176" fontId="0" fillId="0" borderId="23" xfId="2" applyNumberFormat="1" applyFont="1" applyBorder="1"/>
    <xf numFmtId="176" fontId="2" fillId="0" borderId="36" xfId="1" applyNumberFormat="1" applyFont="1" applyBorder="1" applyAlignment="1" applyProtection="1"/>
    <xf numFmtId="176" fontId="0" fillId="0" borderId="38" xfId="2" applyNumberFormat="1" applyFont="1" applyBorder="1"/>
    <xf numFmtId="176" fontId="0" fillId="0" borderId="56" xfId="2" applyNumberFormat="1" applyFont="1" applyBorder="1"/>
    <xf numFmtId="176" fontId="0" fillId="0" borderId="64" xfId="2" applyNumberFormat="1" applyFont="1" applyBorder="1"/>
    <xf numFmtId="176" fontId="2" fillId="0" borderId="35" xfId="1" applyNumberFormat="1" applyFont="1" applyBorder="1" applyAlignment="1" applyProtection="1"/>
    <xf numFmtId="176" fontId="0" fillId="2" borderId="36" xfId="2" applyNumberFormat="1" applyFont="1" applyFill="1" applyBorder="1"/>
    <xf numFmtId="176" fontId="0" fillId="0" borderId="37" xfId="2" applyNumberFormat="1" applyFont="1" applyBorder="1"/>
    <xf numFmtId="176" fontId="0" fillId="4" borderId="7" xfId="0" applyNumberFormat="1" applyFill="1" applyBorder="1"/>
    <xf numFmtId="176" fontId="0" fillId="4" borderId="8" xfId="0" applyNumberFormat="1" applyFill="1" applyBorder="1"/>
    <xf numFmtId="176" fontId="0" fillId="4" borderId="19" xfId="0" applyNumberFormat="1" applyFill="1" applyBorder="1" applyAlignment="1">
      <alignment horizontal="left"/>
    </xf>
    <xf numFmtId="176" fontId="0" fillId="4" borderId="8" xfId="0" applyNumberFormat="1" applyFill="1" applyBorder="1" applyAlignment="1">
      <alignment horizontal="left"/>
    </xf>
    <xf numFmtId="176" fontId="0" fillId="4" borderId="65" xfId="0" applyNumberFormat="1" applyFill="1" applyBorder="1"/>
    <xf numFmtId="176" fontId="0" fillId="4" borderId="0" xfId="0" applyNumberFormat="1" applyFill="1"/>
    <xf numFmtId="176" fontId="5" fillId="0" borderId="23" xfId="0" applyNumberFormat="1" applyFont="1" applyBorder="1" applyAlignment="1">
      <alignment horizontal="center"/>
    </xf>
    <xf numFmtId="176" fontId="0" fillId="0" borderId="35" xfId="0" applyNumberFormat="1" applyBorder="1" applyAlignment="1">
      <alignment horizontal="left"/>
    </xf>
    <xf numFmtId="0" fontId="9" fillId="0" borderId="68" xfId="3" applyFont="1" applyBorder="1">
      <alignment vertical="center"/>
    </xf>
    <xf numFmtId="176" fontId="0" fillId="0" borderId="40" xfId="0" applyNumberFormat="1" applyBorder="1"/>
    <xf numFmtId="0" fontId="9" fillId="0" borderId="69" xfId="3" applyFont="1" applyBorder="1">
      <alignment vertical="center"/>
    </xf>
    <xf numFmtId="0" fontId="9" fillId="0" borderId="70" xfId="3" applyFont="1" applyBorder="1">
      <alignment vertical="center"/>
    </xf>
    <xf numFmtId="176" fontId="0" fillId="0" borderId="37" xfId="0" applyNumberFormat="1" applyBorder="1"/>
    <xf numFmtId="176" fontId="0" fillId="0" borderId="62" xfId="2" applyNumberFormat="1" applyFont="1" applyBorder="1"/>
    <xf numFmtId="176" fontId="0" fillId="2" borderId="62" xfId="2" applyNumberFormat="1" applyFont="1" applyFill="1" applyBorder="1"/>
    <xf numFmtId="176" fontId="2" fillId="0" borderId="8" xfId="0" applyNumberFormat="1" applyFont="1" applyBorder="1"/>
    <xf numFmtId="0" fontId="9" fillId="0" borderId="54" xfId="3" applyFont="1" applyBorder="1" applyAlignment="1">
      <alignment vertical="center" wrapText="1" shrinkToFit="1"/>
    </xf>
    <xf numFmtId="0" fontId="9" fillId="0" borderId="69" xfId="3" applyFont="1" applyBorder="1" applyAlignment="1">
      <alignment vertical="center" wrapText="1" shrinkToFit="1"/>
    </xf>
    <xf numFmtId="176" fontId="0" fillId="0" borderId="2" xfId="0" applyNumberFormat="1" applyBorder="1" applyAlignment="1">
      <alignment horizontal="right"/>
    </xf>
    <xf numFmtId="9" fontId="0" fillId="0" borderId="2" xfId="0" applyNumberFormat="1" applyBorder="1" applyAlignment="1">
      <alignment horizontal="right"/>
    </xf>
    <xf numFmtId="9" fontId="0" fillId="0" borderId="7" xfId="0" applyNumberFormat="1" applyBorder="1" applyAlignment="1">
      <alignment horizontal="right"/>
    </xf>
    <xf numFmtId="0" fontId="9" fillId="0" borderId="54" xfId="3" applyFont="1" applyBorder="1" applyAlignment="1">
      <alignment vertical="center" wrapText="1"/>
    </xf>
    <xf numFmtId="176" fontId="0" fillId="0" borderId="36" xfId="0" applyNumberFormat="1" applyBorder="1" applyAlignment="1">
      <alignment vertical="center"/>
    </xf>
    <xf numFmtId="0" fontId="13"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15" fillId="0" borderId="0" xfId="0" applyFont="1" applyAlignment="1"/>
    <xf numFmtId="0" fontId="14" fillId="0" borderId="0" xfId="0" applyFont="1" applyAlignment="1"/>
    <xf numFmtId="38" fontId="14" fillId="0" borderId="0" xfId="2" applyFont="1" applyAlignment="1">
      <alignment horizontal="left" vertical="center"/>
    </xf>
    <xf numFmtId="38" fontId="0" fillId="0" borderId="0" xfId="2" applyFont="1" applyAlignment="1">
      <alignment vertical="center"/>
    </xf>
    <xf numFmtId="38" fontId="17" fillId="0" borderId="0" xfId="2" applyFont="1" applyAlignment="1">
      <alignment horizontal="right" vertical="center"/>
    </xf>
    <xf numFmtId="0" fontId="2" fillId="0" borderId="0" xfId="4" applyAlignment="1">
      <alignment vertical="center"/>
    </xf>
    <xf numFmtId="38" fontId="0" fillId="0" borderId="0" xfId="2" applyFont="1" applyAlignment="1">
      <alignment horizontal="center" vertical="center"/>
    </xf>
    <xf numFmtId="38" fontId="0" fillId="7" borderId="38" xfId="2" applyFont="1" applyFill="1" applyBorder="1" applyAlignment="1">
      <alignment horizontal="center" vertical="center"/>
    </xf>
    <xf numFmtId="38" fontId="0" fillId="0" borderId="9" xfId="2" applyFont="1" applyBorder="1" applyAlignment="1">
      <alignment vertical="center"/>
    </xf>
    <xf numFmtId="38" fontId="0" fillId="0" borderId="38" xfId="2" applyFont="1" applyBorder="1" applyAlignment="1">
      <alignment vertical="center"/>
    </xf>
    <xf numFmtId="38" fontId="0" fillId="0" borderId="23" xfId="2" applyFont="1" applyBorder="1" applyAlignment="1">
      <alignment vertical="center"/>
    </xf>
    <xf numFmtId="38" fontId="0" fillId="0" borderId="18" xfId="2" applyFont="1" applyBorder="1" applyAlignment="1">
      <alignment vertical="center"/>
    </xf>
    <xf numFmtId="38" fontId="0" fillId="0" borderId="67" xfId="2" applyFont="1" applyBorder="1" applyAlignment="1">
      <alignment vertical="center"/>
    </xf>
    <xf numFmtId="38" fontId="0" fillId="0" borderId="25" xfId="2" applyFont="1" applyBorder="1" applyAlignment="1">
      <alignment vertical="center"/>
    </xf>
    <xf numFmtId="38" fontId="0" fillId="0" borderId="26" xfId="2" applyFont="1" applyBorder="1" applyAlignment="1">
      <alignment vertical="center"/>
    </xf>
    <xf numFmtId="38" fontId="0" fillId="0" borderId="71" xfId="2" applyFont="1" applyBorder="1" applyAlignment="1">
      <alignment vertical="center"/>
    </xf>
    <xf numFmtId="38" fontId="0" fillId="7" borderId="72" xfId="2" applyFont="1" applyFill="1" applyBorder="1" applyAlignment="1">
      <alignment horizontal="center" vertical="center"/>
    </xf>
    <xf numFmtId="38" fontId="0" fillId="0" borderId="73" xfId="2" applyFont="1" applyBorder="1" applyAlignment="1">
      <alignment vertical="center"/>
    </xf>
    <xf numFmtId="38" fontId="0" fillId="0" borderId="72" xfId="2" applyFont="1" applyBorder="1" applyAlignment="1">
      <alignment vertical="center"/>
    </xf>
    <xf numFmtId="38" fontId="0" fillId="0" borderId="74" xfId="2" applyFont="1" applyBorder="1" applyAlignment="1">
      <alignment vertical="center"/>
    </xf>
    <xf numFmtId="38" fontId="0" fillId="0" borderId="75" xfId="2" applyFont="1" applyBorder="1" applyAlignment="1">
      <alignment vertical="center"/>
    </xf>
    <xf numFmtId="38" fontId="0" fillId="0" borderId="76" xfId="2" applyFont="1" applyBorder="1" applyAlignment="1">
      <alignment vertical="center"/>
    </xf>
    <xf numFmtId="38" fontId="0" fillId="0" borderId="77" xfId="2" applyFont="1" applyBorder="1" applyAlignment="1">
      <alignment vertical="center"/>
    </xf>
    <xf numFmtId="38" fontId="0" fillId="0" borderId="78" xfId="2" applyFont="1" applyBorder="1" applyAlignment="1">
      <alignment vertical="center"/>
    </xf>
    <xf numFmtId="38" fontId="0" fillId="5" borderId="79" xfId="2" applyFont="1" applyFill="1" applyBorder="1" applyAlignment="1">
      <alignment horizontal="center" vertical="center"/>
    </xf>
    <xf numFmtId="38" fontId="0" fillId="5" borderId="80" xfId="2" applyFont="1" applyFill="1" applyBorder="1" applyAlignment="1">
      <alignment vertical="center"/>
    </xf>
    <xf numFmtId="9" fontId="0" fillId="5" borderId="80" xfId="5" applyFont="1" applyFill="1" applyBorder="1" applyAlignment="1">
      <alignment vertical="center"/>
    </xf>
    <xf numFmtId="38" fontId="0" fillId="0" borderId="80" xfId="2" applyFont="1" applyBorder="1" applyAlignment="1">
      <alignment vertical="center"/>
    </xf>
    <xf numFmtId="178" fontId="0" fillId="0" borderId="80" xfId="2" applyNumberFormat="1" applyFont="1" applyBorder="1" applyAlignment="1">
      <alignment vertical="center"/>
    </xf>
    <xf numFmtId="178" fontId="0" fillId="0" borderId="79" xfId="2" applyNumberFormat="1" applyFont="1" applyBorder="1" applyAlignment="1">
      <alignment vertical="center"/>
    </xf>
    <xf numFmtId="38" fontId="5" fillId="5" borderId="81" xfId="2" applyFont="1" applyFill="1" applyBorder="1" applyAlignment="1">
      <alignment vertical="center"/>
    </xf>
    <xf numFmtId="38" fontId="0" fillId="0" borderId="82" xfId="2" applyFont="1" applyBorder="1" applyAlignment="1">
      <alignment vertical="center"/>
    </xf>
    <xf numFmtId="38" fontId="0" fillId="0" borderId="83" xfId="2" applyFont="1" applyBorder="1" applyAlignment="1">
      <alignment vertical="center"/>
    </xf>
    <xf numFmtId="38" fontId="0" fillId="0" borderId="84" xfId="2" applyFont="1" applyBorder="1" applyAlignment="1">
      <alignment vertical="center"/>
    </xf>
    <xf numFmtId="38" fontId="0" fillId="0" borderId="85" xfId="2" applyFont="1" applyBorder="1" applyAlignment="1">
      <alignment vertical="center"/>
    </xf>
    <xf numFmtId="38" fontId="0" fillId="5" borderId="86" xfId="2" applyFont="1" applyFill="1" applyBorder="1" applyAlignment="1">
      <alignment horizontal="center" vertical="center"/>
    </xf>
    <xf numFmtId="38" fontId="0" fillId="5" borderId="87" xfId="2" applyFont="1" applyFill="1" applyBorder="1" applyAlignment="1">
      <alignment vertical="center"/>
    </xf>
    <xf numFmtId="9" fontId="0" fillId="5" borderId="87" xfId="5" applyFont="1" applyFill="1" applyBorder="1" applyAlignment="1">
      <alignment vertical="center"/>
    </xf>
    <xf numFmtId="38" fontId="0" fillId="0" borderId="87" xfId="2" applyFont="1" applyBorder="1" applyAlignment="1">
      <alignment vertical="center"/>
    </xf>
    <xf numFmtId="178" fontId="0" fillId="0" borderId="87" xfId="2" applyNumberFormat="1" applyFont="1" applyBorder="1" applyAlignment="1">
      <alignment vertical="center"/>
    </xf>
    <xf numFmtId="178" fontId="0" fillId="0" borderId="86" xfId="2" applyNumberFormat="1" applyFont="1" applyBorder="1" applyAlignment="1">
      <alignment vertical="center"/>
    </xf>
    <xf numFmtId="38" fontId="5" fillId="5" borderId="88" xfId="2" applyFont="1" applyFill="1" applyBorder="1" applyAlignment="1">
      <alignment vertical="center"/>
    </xf>
    <xf numFmtId="38" fontId="0" fillId="0" borderId="89" xfId="2" applyFont="1" applyBorder="1" applyAlignment="1">
      <alignment vertical="center"/>
    </xf>
    <xf numFmtId="38" fontId="0" fillId="0" borderId="90" xfId="2" applyFont="1" applyBorder="1" applyAlignment="1">
      <alignment vertical="center"/>
    </xf>
    <xf numFmtId="38" fontId="0" fillId="0" borderId="91" xfId="2" applyFont="1" applyBorder="1" applyAlignment="1">
      <alignment vertical="center"/>
    </xf>
    <xf numFmtId="38" fontId="0" fillId="0" borderId="92" xfId="2" applyFont="1" applyBorder="1" applyAlignment="1">
      <alignment vertical="center"/>
    </xf>
    <xf numFmtId="38" fontId="0" fillId="5" borderId="93" xfId="2" applyFont="1" applyFill="1" applyBorder="1" applyAlignment="1">
      <alignment horizontal="center" vertical="center"/>
    </xf>
    <xf numFmtId="38" fontId="0" fillId="5" borderId="94" xfId="2" applyFont="1" applyFill="1" applyBorder="1" applyAlignment="1">
      <alignment vertical="center"/>
    </xf>
    <xf numFmtId="9" fontId="0" fillId="5" borderId="94" xfId="5" applyFont="1" applyFill="1" applyBorder="1" applyAlignment="1">
      <alignment vertical="center"/>
    </xf>
    <xf numFmtId="38" fontId="0" fillId="0" borderId="94" xfId="2" applyFont="1" applyBorder="1" applyAlignment="1">
      <alignment vertical="center"/>
    </xf>
    <xf numFmtId="178" fontId="0" fillId="0" borderId="94" xfId="2" applyNumberFormat="1" applyFont="1" applyBorder="1" applyAlignment="1">
      <alignment vertical="center"/>
    </xf>
    <xf numFmtId="178" fontId="0" fillId="0" borderId="93" xfId="2" applyNumberFormat="1" applyFont="1" applyBorder="1" applyAlignment="1">
      <alignment vertical="center"/>
    </xf>
    <xf numFmtId="38" fontId="5" fillId="5" borderId="95" xfId="2" applyFont="1" applyFill="1" applyBorder="1" applyAlignment="1">
      <alignment vertical="center"/>
    </xf>
    <xf numFmtId="38" fontId="0" fillId="0" borderId="96" xfId="2" applyFont="1" applyBorder="1" applyAlignment="1">
      <alignment vertical="center"/>
    </xf>
    <xf numFmtId="38" fontId="0" fillId="0" borderId="97" xfId="2" applyFont="1" applyBorder="1" applyAlignment="1">
      <alignment vertical="center"/>
    </xf>
    <xf numFmtId="38" fontId="0" fillId="0" borderId="98" xfId="2" applyFont="1" applyBorder="1" applyAlignment="1">
      <alignment vertical="center"/>
    </xf>
    <xf numFmtId="38" fontId="0" fillId="0" borderId="99" xfId="2" applyFont="1" applyBorder="1" applyAlignment="1">
      <alignment vertical="center"/>
    </xf>
    <xf numFmtId="38" fontId="0" fillId="8" borderId="9" xfId="2" applyFont="1" applyFill="1" applyBorder="1" applyAlignment="1">
      <alignment vertical="center"/>
    </xf>
    <xf numFmtId="178" fontId="0" fillId="0" borderId="9" xfId="2" applyNumberFormat="1" applyFont="1" applyBorder="1" applyAlignment="1">
      <alignment vertical="center"/>
    </xf>
    <xf numFmtId="178" fontId="0" fillId="0" borderId="38" xfId="2" applyNumberFormat="1" applyFont="1" applyBorder="1" applyAlignment="1">
      <alignment vertical="center"/>
    </xf>
    <xf numFmtId="38" fontId="0" fillId="5" borderId="43" xfId="2" applyFont="1" applyFill="1" applyBorder="1" applyAlignment="1">
      <alignment vertical="center"/>
    </xf>
    <xf numFmtId="38" fontId="0" fillId="0" borderId="32" xfId="2" applyFont="1" applyBorder="1" applyAlignment="1">
      <alignment vertical="center"/>
    </xf>
    <xf numFmtId="38" fontId="0" fillId="0" borderId="10" xfId="2" applyFont="1" applyBorder="1" applyAlignment="1">
      <alignment vertical="center"/>
    </xf>
    <xf numFmtId="38" fontId="0" fillId="0" borderId="16" xfId="2" applyFont="1" applyBorder="1" applyAlignment="1">
      <alignment vertical="center"/>
    </xf>
    <xf numFmtId="38" fontId="0" fillId="0" borderId="100" xfId="2" applyFont="1" applyBorder="1" applyAlignment="1">
      <alignment vertical="center"/>
    </xf>
    <xf numFmtId="38" fontId="0" fillId="7" borderId="40" xfId="2" applyFont="1" applyFill="1" applyBorder="1" applyAlignment="1">
      <alignment horizontal="center" vertical="center"/>
    </xf>
    <xf numFmtId="38" fontId="0" fillId="0" borderId="13" xfId="2" applyFont="1" applyBorder="1" applyAlignment="1">
      <alignment vertical="center"/>
    </xf>
    <xf numFmtId="38" fontId="0" fillId="0" borderId="39" xfId="2" applyFont="1" applyBorder="1" applyAlignment="1">
      <alignment vertical="center"/>
    </xf>
    <xf numFmtId="38" fontId="5" fillId="9" borderId="40" xfId="2" applyFont="1" applyFill="1" applyBorder="1" applyAlignment="1">
      <alignment vertical="center"/>
    </xf>
    <xf numFmtId="38" fontId="5" fillId="10" borderId="28" xfId="2" applyFont="1" applyFill="1" applyBorder="1" applyAlignment="1">
      <alignment vertical="center"/>
    </xf>
    <xf numFmtId="38" fontId="5" fillId="10" borderId="66" xfId="2" applyFont="1" applyFill="1" applyBorder="1" applyAlignment="1">
      <alignment vertical="center"/>
    </xf>
    <xf numFmtId="38" fontId="5" fillId="9" borderId="12" xfId="2" applyFont="1" applyFill="1" applyBorder="1" applyAlignment="1">
      <alignment vertical="center"/>
    </xf>
    <xf numFmtId="38" fontId="5" fillId="9" borderId="13" xfId="2" applyFont="1" applyFill="1" applyBorder="1" applyAlignment="1">
      <alignment vertical="center"/>
    </xf>
    <xf numFmtId="38" fontId="0" fillId="0" borderId="63" xfId="2" applyFont="1" applyBorder="1" applyAlignment="1">
      <alignment vertical="center"/>
    </xf>
    <xf numFmtId="38" fontId="0" fillId="0" borderId="38" xfId="2" applyFont="1" applyFill="1" applyBorder="1" applyAlignment="1">
      <alignment horizontal="center" vertical="center"/>
    </xf>
    <xf numFmtId="38" fontId="0" fillId="0" borderId="101" xfId="2" applyFont="1" applyBorder="1" applyAlignment="1">
      <alignment vertical="center"/>
    </xf>
    <xf numFmtId="38" fontId="0" fillId="0" borderId="72" xfId="2" applyFont="1" applyFill="1" applyBorder="1" applyAlignment="1">
      <alignment horizontal="center" vertical="center"/>
    </xf>
    <xf numFmtId="38" fontId="0" fillId="0" borderId="75" xfId="2" applyFont="1" applyBorder="1" applyAlignment="1">
      <alignment horizontal="center" vertical="center"/>
    </xf>
    <xf numFmtId="38" fontId="0" fillId="0" borderId="102" xfId="2" applyFont="1" applyBorder="1" applyAlignment="1">
      <alignment horizontal="center" vertical="center"/>
    </xf>
    <xf numFmtId="38" fontId="0" fillId="0" borderId="79" xfId="2" applyFont="1" applyFill="1" applyBorder="1" applyAlignment="1">
      <alignment horizontal="center" vertical="center"/>
    </xf>
    <xf numFmtId="9" fontId="0" fillId="0" borderId="80" xfId="5" applyFont="1" applyBorder="1" applyAlignment="1">
      <alignment vertical="center"/>
    </xf>
    <xf numFmtId="38" fontId="0" fillId="0" borderId="103" xfId="2" applyFont="1" applyBorder="1" applyAlignment="1">
      <alignment vertical="center"/>
    </xf>
    <xf numFmtId="38" fontId="0" fillId="0" borderId="86" xfId="2" applyFont="1" applyFill="1" applyBorder="1" applyAlignment="1">
      <alignment horizontal="center" vertical="center"/>
    </xf>
    <xf numFmtId="9" fontId="0" fillId="0" borderId="87" xfId="5" applyFont="1" applyBorder="1" applyAlignment="1">
      <alignment vertical="center"/>
    </xf>
    <xf numFmtId="38" fontId="0" fillId="0" borderId="104" xfId="2" applyFont="1" applyBorder="1" applyAlignment="1">
      <alignment vertical="center"/>
    </xf>
    <xf numFmtId="38" fontId="0" fillId="0" borderId="93" xfId="2" applyFont="1" applyFill="1" applyBorder="1" applyAlignment="1">
      <alignment horizontal="center" vertical="center"/>
    </xf>
    <xf numFmtId="9" fontId="0" fillId="0" borderId="94" xfId="5" applyFont="1" applyBorder="1" applyAlignment="1">
      <alignment vertical="center"/>
    </xf>
    <xf numFmtId="38" fontId="0" fillId="0" borderId="105" xfId="2" applyFont="1" applyBorder="1" applyAlignment="1">
      <alignment vertical="center"/>
    </xf>
    <xf numFmtId="38" fontId="0" fillId="0" borderId="70" xfId="2" applyFont="1" applyBorder="1" applyAlignment="1">
      <alignment vertical="center"/>
    </xf>
    <xf numFmtId="38" fontId="0" fillId="0" borderId="40" xfId="2" applyFont="1" applyFill="1" applyBorder="1" applyAlignment="1">
      <alignment horizontal="center" vertical="center"/>
    </xf>
    <xf numFmtId="38" fontId="5" fillId="11" borderId="28" xfId="2" applyFont="1" applyFill="1" applyBorder="1" applyAlignment="1">
      <alignment vertical="center"/>
    </xf>
    <xf numFmtId="38" fontId="5" fillId="11" borderId="66" xfId="2" applyFont="1" applyFill="1" applyBorder="1" applyAlignment="1">
      <alignment vertical="center"/>
    </xf>
    <xf numFmtId="38" fontId="5" fillId="11" borderId="45" xfId="2" applyFont="1" applyFill="1" applyBorder="1" applyAlignment="1">
      <alignment vertical="center"/>
    </xf>
    <xf numFmtId="0" fontId="18" fillId="0" borderId="0" xfId="4" applyFont="1" applyAlignment="1">
      <alignment vertical="center"/>
    </xf>
    <xf numFmtId="0" fontId="19" fillId="0" borderId="0" xfId="4" applyFont="1" applyAlignment="1">
      <alignment vertical="center"/>
    </xf>
    <xf numFmtId="0" fontId="20" fillId="0" borderId="0" xfId="4" applyFont="1" applyAlignment="1">
      <alignment horizontal="right" vertical="center"/>
    </xf>
    <xf numFmtId="0" fontId="19" fillId="0" borderId="110" xfId="4" applyFont="1" applyBorder="1" applyAlignment="1">
      <alignment horizontal="center" vertical="center"/>
    </xf>
    <xf numFmtId="0" fontId="19" fillId="0" borderId="111" xfId="4" applyFont="1" applyBorder="1" applyAlignment="1">
      <alignment horizontal="center" vertical="center"/>
    </xf>
    <xf numFmtId="0" fontId="19" fillId="0" borderId="113" xfId="4" applyFont="1" applyBorder="1" applyAlignment="1">
      <alignment vertical="center"/>
    </xf>
    <xf numFmtId="0" fontId="19" fillId="5" borderId="112" xfId="4" applyFont="1" applyFill="1" applyBorder="1" applyAlignment="1">
      <alignment vertical="center"/>
    </xf>
    <xf numFmtId="0" fontId="19" fillId="5" borderId="114" xfId="4" applyFont="1" applyFill="1" applyBorder="1" applyAlignment="1">
      <alignment vertical="center"/>
    </xf>
    <xf numFmtId="38" fontId="23" fillId="5" borderId="112" xfId="2" applyFont="1" applyFill="1" applyBorder="1" applyAlignment="1">
      <alignment vertical="center"/>
    </xf>
    <xf numFmtId="38" fontId="23" fillId="0" borderId="114" xfId="2" applyFont="1" applyBorder="1" applyAlignment="1">
      <alignment vertical="center"/>
    </xf>
    <xf numFmtId="38" fontId="23" fillId="5" borderId="79" xfId="2" applyFont="1" applyFill="1" applyBorder="1" applyAlignment="1">
      <alignment vertical="center"/>
    </xf>
    <xf numFmtId="38" fontId="23" fillId="0" borderId="103" xfId="2" applyFont="1" applyBorder="1" applyAlignment="1">
      <alignment vertical="center"/>
    </xf>
    <xf numFmtId="0" fontId="19" fillId="0" borderId="116" xfId="4" applyFont="1" applyBorder="1" applyAlignment="1">
      <alignment vertical="center"/>
    </xf>
    <xf numFmtId="0" fontId="19" fillId="5" borderId="115" xfId="4" applyFont="1" applyFill="1" applyBorder="1" applyAlignment="1">
      <alignment vertical="center"/>
    </xf>
    <xf numFmtId="0" fontId="19" fillId="5" borderId="117" xfId="4" applyFont="1" applyFill="1" applyBorder="1" applyAlignment="1">
      <alignment vertical="center"/>
    </xf>
    <xf numFmtId="38" fontId="23" fillId="5" borderId="115" xfId="2" applyFont="1" applyFill="1" applyBorder="1" applyAlignment="1">
      <alignment vertical="center"/>
    </xf>
    <xf numFmtId="38" fontId="23" fillId="0" borderId="117" xfId="2" applyFont="1" applyBorder="1" applyAlignment="1">
      <alignment vertical="center"/>
    </xf>
    <xf numFmtId="38" fontId="23" fillId="5" borderId="86" xfId="2" applyFont="1" applyFill="1" applyBorder="1" applyAlignment="1">
      <alignment vertical="center"/>
    </xf>
    <xf numFmtId="38" fontId="23" fillId="0" borderId="104" xfId="2" applyFont="1" applyBorder="1" applyAlignment="1">
      <alignment vertical="center"/>
    </xf>
    <xf numFmtId="178" fontId="23" fillId="5" borderId="115" xfId="2" applyNumberFormat="1" applyFont="1" applyFill="1" applyBorder="1" applyAlignment="1">
      <alignment vertical="center"/>
    </xf>
    <xf numFmtId="0" fontId="19" fillId="13" borderId="109" xfId="4" applyFont="1" applyFill="1" applyBorder="1" applyAlignment="1">
      <alignment vertical="center"/>
    </xf>
    <xf numFmtId="0" fontId="19" fillId="13" borderId="108" xfId="4" applyFont="1" applyFill="1" applyBorder="1" applyAlignment="1">
      <alignment vertical="center"/>
    </xf>
    <xf numFmtId="0" fontId="19" fillId="13" borderId="111" xfId="4" applyFont="1" applyFill="1" applyBorder="1" applyAlignment="1">
      <alignment vertical="center"/>
    </xf>
    <xf numFmtId="38" fontId="23" fillId="13" borderId="108" xfId="2" applyFont="1" applyFill="1" applyBorder="1" applyAlignment="1">
      <alignment vertical="center"/>
    </xf>
    <xf numFmtId="38" fontId="23" fillId="13" borderId="111" xfId="2" applyFont="1" applyFill="1" applyBorder="1" applyAlignment="1">
      <alignment vertical="center"/>
    </xf>
    <xf numFmtId="38" fontId="23" fillId="13" borderId="109" xfId="2" applyFont="1" applyFill="1" applyBorder="1" applyAlignment="1">
      <alignment vertical="center"/>
    </xf>
    <xf numFmtId="38" fontId="24" fillId="13" borderId="118" xfId="2" applyFont="1" applyFill="1" applyBorder="1" applyAlignment="1">
      <alignment vertical="center"/>
    </xf>
    <xf numFmtId="0" fontId="19" fillId="0" borderId="107" xfId="4" applyFont="1" applyBorder="1" applyAlignment="1">
      <alignment vertical="center"/>
    </xf>
    <xf numFmtId="0" fontId="19" fillId="5" borderId="106" xfId="4" applyFont="1" applyFill="1" applyBorder="1" applyAlignment="1">
      <alignment vertical="center"/>
    </xf>
    <xf numFmtId="0" fontId="19" fillId="5" borderId="119" xfId="4" applyFont="1" applyFill="1" applyBorder="1" applyAlignment="1">
      <alignment vertical="center"/>
    </xf>
    <xf numFmtId="38" fontId="23" fillId="5" borderId="106" xfId="2" applyFont="1" applyFill="1" applyBorder="1" applyAlignment="1">
      <alignment vertical="center"/>
    </xf>
    <xf numFmtId="38" fontId="23" fillId="0" borderId="119" xfId="2" applyFont="1" applyBorder="1" applyAlignment="1">
      <alignment vertical="center"/>
    </xf>
    <xf numFmtId="38" fontId="23" fillId="5" borderId="120" xfId="2" applyFont="1" applyFill="1" applyBorder="1" applyAlignment="1">
      <alignment vertical="center"/>
    </xf>
    <xf numFmtId="38" fontId="23" fillId="0" borderId="121" xfId="2" applyFont="1" applyBorder="1" applyAlignment="1">
      <alignment vertical="center"/>
    </xf>
    <xf numFmtId="0" fontId="19" fillId="14" borderId="110" xfId="4" applyFont="1" applyFill="1" applyBorder="1" applyAlignment="1">
      <alignment vertical="center"/>
    </xf>
    <xf numFmtId="0" fontId="19" fillId="14" borderId="123" xfId="4" applyFont="1" applyFill="1" applyBorder="1" applyAlignment="1">
      <alignment vertical="center"/>
    </xf>
    <xf numFmtId="38" fontId="23" fillId="14" borderId="110" xfId="2" applyFont="1" applyFill="1" applyBorder="1" applyAlignment="1">
      <alignment vertical="center"/>
    </xf>
    <xf numFmtId="38" fontId="23" fillId="14" borderId="123" xfId="2" applyFont="1" applyFill="1" applyBorder="1" applyAlignment="1">
      <alignment vertical="center"/>
    </xf>
    <xf numFmtId="38" fontId="23" fillId="14" borderId="122" xfId="2" applyFont="1" applyFill="1" applyBorder="1" applyAlignment="1">
      <alignment vertical="center"/>
    </xf>
    <xf numFmtId="38" fontId="24" fillId="14" borderId="52" xfId="2" applyFont="1" applyFill="1" applyBorder="1" applyAlignment="1">
      <alignment vertical="center"/>
    </xf>
    <xf numFmtId="0" fontId="25" fillId="0" borderId="0" xfId="6" applyFont="1">
      <alignment vertical="center"/>
    </xf>
    <xf numFmtId="0" fontId="23" fillId="0" borderId="0" xfId="6" applyFont="1" applyAlignment="1">
      <alignment horizontal="center" vertical="center"/>
    </xf>
    <xf numFmtId="0" fontId="23" fillId="0" borderId="0" xfId="6" applyFont="1">
      <alignment vertical="center"/>
    </xf>
    <xf numFmtId="0" fontId="26" fillId="15" borderId="4" xfId="6" applyFont="1" applyFill="1" applyBorder="1">
      <alignment vertical="center"/>
    </xf>
    <xf numFmtId="0" fontId="26" fillId="15" borderId="4" xfId="6" applyFont="1" applyFill="1" applyBorder="1" applyAlignment="1">
      <alignment horizontal="center" vertical="center"/>
    </xf>
    <xf numFmtId="0" fontId="23" fillId="0" borderId="4" xfId="6" applyFont="1" applyBorder="1">
      <alignment vertical="center"/>
    </xf>
    <xf numFmtId="0" fontId="23" fillId="5" borderId="4" xfId="6" applyFont="1" applyFill="1" applyBorder="1" applyAlignment="1">
      <alignment horizontal="center" vertical="center"/>
    </xf>
    <xf numFmtId="0" fontId="23" fillId="5" borderId="4" xfId="6" applyFont="1" applyFill="1" applyBorder="1">
      <alignment vertical="center"/>
    </xf>
    <xf numFmtId="0" fontId="27" fillId="0" borderId="0" xfId="6" applyFont="1">
      <alignment vertical="center"/>
    </xf>
    <xf numFmtId="0" fontId="26" fillId="15" borderId="9" xfId="6" applyFont="1" applyFill="1" applyBorder="1" applyAlignment="1">
      <alignment horizontal="center" vertical="center"/>
    </xf>
    <xf numFmtId="0" fontId="26" fillId="15" borderId="2" xfId="6" applyFont="1" applyFill="1" applyBorder="1" applyAlignment="1">
      <alignment horizontal="center" vertical="center"/>
    </xf>
    <xf numFmtId="0" fontId="23" fillId="5" borderId="4" xfId="6" applyFont="1" applyFill="1" applyBorder="1" applyAlignment="1">
      <alignment horizontal="right" vertical="center"/>
    </xf>
    <xf numFmtId="0" fontId="23" fillId="12" borderId="4" xfId="6" applyFont="1" applyFill="1" applyBorder="1">
      <alignment vertical="center"/>
    </xf>
    <xf numFmtId="0" fontId="23" fillId="12" borderId="4" xfId="6" applyFont="1" applyFill="1" applyBorder="1" applyAlignment="1">
      <alignment horizontal="right" vertical="center"/>
    </xf>
    <xf numFmtId="38" fontId="23" fillId="12" borderId="4" xfId="2" applyFont="1" applyFill="1" applyBorder="1" applyAlignment="1">
      <alignment vertical="center"/>
    </xf>
    <xf numFmtId="38" fontId="23" fillId="12" borderId="4" xfId="2" applyFont="1" applyFill="1" applyBorder="1" applyAlignment="1">
      <alignment horizontal="right" vertical="center"/>
    </xf>
    <xf numFmtId="38" fontId="23" fillId="0" borderId="0" xfId="2" applyFont="1" applyAlignment="1">
      <alignment vertical="center"/>
    </xf>
    <xf numFmtId="9" fontId="23" fillId="5" borderId="4" xfId="6" applyNumberFormat="1" applyFont="1" applyFill="1" applyBorder="1">
      <alignment vertical="center"/>
    </xf>
    <xf numFmtId="9" fontId="23" fillId="12" borderId="4" xfId="6" applyNumberFormat="1" applyFont="1" applyFill="1" applyBorder="1" applyAlignment="1">
      <alignment horizontal="right" vertical="center"/>
    </xf>
    <xf numFmtId="38" fontId="23" fillId="16" borderId="4" xfId="2" applyFont="1" applyFill="1" applyBorder="1" applyAlignment="1">
      <alignment vertical="center"/>
    </xf>
    <xf numFmtId="38" fontId="23" fillId="16" borderId="4" xfId="2" applyFont="1" applyFill="1" applyBorder="1" applyAlignment="1">
      <alignment horizontal="right" vertical="center"/>
    </xf>
    <xf numFmtId="38" fontId="28" fillId="0" borderId="0" xfId="2" applyFont="1" applyAlignment="1">
      <alignment vertical="center"/>
    </xf>
    <xf numFmtId="38" fontId="29" fillId="0" borderId="0" xfId="2" applyFont="1" applyAlignment="1">
      <alignment vertical="center"/>
    </xf>
    <xf numFmtId="0" fontId="30" fillId="0" borderId="0" xfId="6" applyFont="1">
      <alignment vertical="center"/>
    </xf>
    <xf numFmtId="38" fontId="29" fillId="0" borderId="0" xfId="2" applyFont="1" applyAlignment="1">
      <alignment horizontal="right" vertical="center"/>
    </xf>
    <xf numFmtId="38" fontId="32" fillId="18" borderId="125" xfId="2" applyFont="1" applyFill="1" applyBorder="1" applyAlignment="1">
      <alignment horizontal="center" vertical="center" wrapText="1"/>
    </xf>
    <xf numFmtId="38" fontId="32" fillId="18" borderId="129" xfId="2" applyFont="1" applyFill="1" applyBorder="1" applyAlignment="1">
      <alignment horizontal="center" vertical="center" wrapText="1"/>
    </xf>
    <xf numFmtId="38" fontId="29" fillId="0" borderId="0" xfId="2" applyFont="1" applyAlignment="1">
      <alignment horizontal="center" vertical="center"/>
    </xf>
    <xf numFmtId="38" fontId="33" fillId="17" borderId="131" xfId="2" applyFont="1" applyFill="1" applyBorder="1" applyAlignment="1">
      <alignment horizontal="center" vertical="center" wrapText="1"/>
    </xf>
    <xf numFmtId="179" fontId="33" fillId="17" borderId="131" xfId="2" applyNumberFormat="1" applyFont="1" applyFill="1" applyBorder="1" applyAlignment="1">
      <alignment horizontal="center" vertical="center" wrapText="1"/>
    </xf>
    <xf numFmtId="38" fontId="33" fillId="18" borderId="131" xfId="2" applyFont="1" applyFill="1" applyBorder="1" applyAlignment="1">
      <alignment horizontal="center" vertical="center" wrapText="1"/>
    </xf>
    <xf numFmtId="38" fontId="33" fillId="18" borderId="135" xfId="2" applyFont="1" applyFill="1" applyBorder="1" applyAlignment="1">
      <alignment horizontal="center" vertical="center" wrapText="1"/>
    </xf>
    <xf numFmtId="38" fontId="29" fillId="16" borderId="136" xfId="2" applyFont="1" applyFill="1" applyBorder="1" applyAlignment="1">
      <alignment horizontal="center" vertical="center"/>
    </xf>
    <xf numFmtId="38" fontId="29" fillId="16" borderId="137" xfId="2" applyFont="1" applyFill="1" applyBorder="1" applyAlignment="1">
      <alignment horizontal="center" vertical="center" wrapText="1"/>
    </xf>
    <xf numFmtId="38" fontId="29" fillId="16" borderId="138" xfId="2" applyFont="1" applyFill="1" applyBorder="1" applyAlignment="1">
      <alignment horizontal="center" vertical="center"/>
    </xf>
    <xf numFmtId="38" fontId="29" fillId="16" borderId="137" xfId="2" applyFont="1" applyFill="1" applyBorder="1" applyAlignment="1">
      <alignment horizontal="center" vertical="center"/>
    </xf>
    <xf numFmtId="38" fontId="29" fillId="16" borderId="3" xfId="2" applyFont="1" applyFill="1" applyBorder="1" applyAlignment="1">
      <alignment horizontal="center" vertical="center"/>
    </xf>
    <xf numFmtId="38" fontId="29" fillId="16" borderId="4" xfId="2" applyFont="1" applyFill="1" applyBorder="1" applyAlignment="1">
      <alignment horizontal="center" vertical="center"/>
    </xf>
    <xf numFmtId="38" fontId="32" fillId="20" borderId="139" xfId="2" applyFont="1" applyFill="1" applyBorder="1" applyAlignment="1">
      <alignment horizontal="center" vertical="center"/>
    </xf>
    <xf numFmtId="38" fontId="29" fillId="0" borderId="106" xfId="2" applyFont="1" applyBorder="1" applyAlignment="1">
      <alignment vertical="center"/>
    </xf>
    <xf numFmtId="38" fontId="29" fillId="0" borderId="140" xfId="2" applyFont="1" applyBorder="1" applyAlignment="1">
      <alignment vertical="center"/>
    </xf>
    <xf numFmtId="38" fontId="29" fillId="0" borderId="119" xfId="2" applyFont="1" applyBorder="1" applyAlignment="1">
      <alignment vertical="center"/>
    </xf>
    <xf numFmtId="38" fontId="29" fillId="21" borderId="141" xfId="2" applyFont="1" applyFill="1" applyBorder="1" applyAlignment="1">
      <alignment horizontal="right" vertical="center"/>
    </xf>
    <xf numFmtId="38" fontId="29" fillId="21" borderId="142" xfId="2" applyFont="1" applyFill="1" applyBorder="1" applyAlignment="1">
      <alignment horizontal="right" vertical="center" wrapText="1"/>
    </xf>
    <xf numFmtId="38" fontId="29" fillId="0" borderId="141" xfId="2" applyFont="1" applyFill="1" applyBorder="1" applyAlignment="1">
      <alignment horizontal="right" vertical="center"/>
    </xf>
    <xf numFmtId="38" fontId="29" fillId="0" borderId="142" xfId="2" applyFont="1" applyFill="1" applyBorder="1" applyAlignment="1">
      <alignment horizontal="right" vertical="center" wrapText="1"/>
    </xf>
    <xf numFmtId="38" fontId="29" fillId="0" borderId="141" xfId="2" applyFont="1" applyBorder="1" applyAlignment="1">
      <alignment horizontal="right" vertical="center"/>
    </xf>
    <xf numFmtId="38" fontId="29" fillId="0" borderId="143" xfId="2" applyFont="1" applyBorder="1" applyAlignment="1">
      <alignment horizontal="right" vertical="center"/>
    </xf>
    <xf numFmtId="38" fontId="29" fillId="0" borderId="16" xfId="2" applyFont="1" applyBorder="1" applyAlignment="1">
      <alignment horizontal="right" vertical="center"/>
    </xf>
    <xf numFmtId="38" fontId="29" fillId="0" borderId="9" xfId="2" applyFont="1" applyFill="1" applyBorder="1" applyAlignment="1">
      <alignment horizontal="right" vertical="center"/>
    </xf>
    <xf numFmtId="38" fontId="29" fillId="0" borderId="9" xfId="2" applyFont="1" applyFill="1" applyBorder="1" applyAlignment="1">
      <alignment horizontal="right" vertical="center" wrapText="1"/>
    </xf>
    <xf numFmtId="180" fontId="29" fillId="0" borderId="9" xfId="2" applyNumberFormat="1" applyFont="1" applyFill="1" applyBorder="1" applyAlignment="1">
      <alignment horizontal="right" vertical="center"/>
    </xf>
    <xf numFmtId="38" fontId="32" fillId="20" borderId="87" xfId="2" applyFont="1" applyFill="1" applyBorder="1" applyAlignment="1">
      <alignment horizontal="center" vertical="center"/>
    </xf>
    <xf numFmtId="38" fontId="29" fillId="0" borderId="115" xfId="2" applyFont="1" applyBorder="1" applyAlignment="1">
      <alignment vertical="center"/>
    </xf>
    <xf numFmtId="38" fontId="29" fillId="0" borderId="144" xfId="2" applyFont="1" applyBorder="1" applyAlignment="1">
      <alignment vertical="center"/>
    </xf>
    <xf numFmtId="38" fontId="29" fillId="0" borderId="117" xfId="2" applyFont="1" applyBorder="1" applyAlignment="1">
      <alignment vertical="center"/>
    </xf>
    <xf numFmtId="38" fontId="29" fillId="21" borderId="115" xfId="2" applyFont="1" applyFill="1" applyBorder="1" applyAlignment="1">
      <alignment horizontal="right" vertical="center"/>
    </xf>
    <xf numFmtId="38" fontId="29" fillId="21" borderId="117" xfId="2" applyFont="1" applyFill="1" applyBorder="1" applyAlignment="1">
      <alignment horizontal="right" vertical="center" wrapText="1"/>
    </xf>
    <xf numFmtId="38" fontId="29" fillId="0" borderId="115" xfId="2" applyFont="1" applyFill="1" applyBorder="1" applyAlignment="1">
      <alignment horizontal="right" vertical="center"/>
    </xf>
    <xf numFmtId="38" fontId="29" fillId="0" borderId="117" xfId="2" applyFont="1" applyFill="1" applyBorder="1" applyAlignment="1">
      <alignment horizontal="right" vertical="center" wrapText="1"/>
    </xf>
    <xf numFmtId="38" fontId="29" fillId="0" borderId="115" xfId="2" applyFont="1" applyBorder="1" applyAlignment="1">
      <alignment horizontal="right" vertical="center"/>
    </xf>
    <xf numFmtId="38" fontId="29" fillId="0" borderId="144" xfId="2" applyFont="1" applyBorder="1" applyAlignment="1">
      <alignment horizontal="right" vertical="center"/>
    </xf>
    <xf numFmtId="38" fontId="29" fillId="0" borderId="91" xfId="2" applyFont="1" applyBorder="1" applyAlignment="1">
      <alignment horizontal="right" vertical="center"/>
    </xf>
    <xf numFmtId="38" fontId="29" fillId="0" borderId="87" xfId="2" applyFont="1" applyFill="1" applyBorder="1" applyAlignment="1">
      <alignment horizontal="right" vertical="center"/>
    </xf>
    <xf numFmtId="38" fontId="29" fillId="0" borderId="87" xfId="2" applyFont="1" applyFill="1" applyBorder="1" applyAlignment="1">
      <alignment horizontal="right" vertical="center" wrapText="1"/>
    </xf>
    <xf numFmtId="180" fontId="29" fillId="0" borderId="87" xfId="2" applyNumberFormat="1" applyFont="1" applyFill="1" applyBorder="1" applyAlignment="1">
      <alignment horizontal="right" vertical="center"/>
    </xf>
    <xf numFmtId="38" fontId="29" fillId="0" borderId="117" xfId="2" applyFont="1" applyFill="1" applyBorder="1" applyAlignment="1">
      <alignment horizontal="right" vertical="center"/>
    </xf>
    <xf numFmtId="38" fontId="32" fillId="20" borderId="149" xfId="2" applyFont="1" applyFill="1" applyBorder="1" applyAlignment="1">
      <alignment horizontal="center" vertical="center"/>
    </xf>
    <xf numFmtId="38" fontId="29" fillId="0" borderId="108" xfId="2" applyFont="1" applyBorder="1" applyAlignment="1">
      <alignment vertical="center"/>
    </xf>
    <xf numFmtId="38" fontId="29" fillId="0" borderId="150" xfId="2" applyFont="1" applyBorder="1" applyAlignment="1">
      <alignment vertical="center"/>
    </xf>
    <xf numFmtId="38" fontId="29" fillId="0" borderId="111" xfId="2" applyFont="1" applyBorder="1" applyAlignment="1">
      <alignment vertical="center"/>
    </xf>
    <xf numFmtId="38" fontId="29" fillId="0" borderId="110" xfId="2" applyFont="1" applyFill="1" applyBorder="1" applyAlignment="1">
      <alignment horizontal="right" vertical="center"/>
    </xf>
    <xf numFmtId="38" fontId="29" fillId="0" borderId="123" xfId="2" applyFont="1" applyFill="1" applyBorder="1" applyAlignment="1">
      <alignment horizontal="right" vertical="center"/>
    </xf>
    <xf numFmtId="38" fontId="29" fillId="0" borderId="110" xfId="2" applyFont="1" applyBorder="1" applyAlignment="1">
      <alignment horizontal="right" vertical="center"/>
    </xf>
    <xf numFmtId="38" fontId="29" fillId="0" borderId="151" xfId="2" applyFont="1" applyBorder="1" applyAlignment="1">
      <alignment horizontal="right" vertical="center"/>
    </xf>
    <xf numFmtId="38" fontId="29" fillId="0" borderId="1" xfId="2" applyFont="1" applyBorder="1" applyAlignment="1">
      <alignment horizontal="right" vertical="center"/>
    </xf>
    <xf numFmtId="38" fontId="29" fillId="0" borderId="2" xfId="2" applyFont="1" applyFill="1" applyBorder="1" applyAlignment="1">
      <alignment horizontal="right" vertical="center"/>
    </xf>
    <xf numFmtId="180" fontId="29" fillId="0" borderId="2" xfId="2" applyNumberFormat="1" applyFont="1" applyFill="1" applyBorder="1" applyAlignment="1">
      <alignment horizontal="right" vertical="center"/>
    </xf>
    <xf numFmtId="0" fontId="31" fillId="0" borderId="4" xfId="6" applyFont="1" applyBorder="1" applyAlignment="1">
      <alignment horizontal="center" vertical="center"/>
    </xf>
    <xf numFmtId="0" fontId="32" fillId="15" borderId="4" xfId="6" applyFont="1" applyFill="1" applyBorder="1" applyAlignment="1">
      <alignment horizontal="center" vertical="center"/>
    </xf>
    <xf numFmtId="38" fontId="32" fillId="20" borderId="4" xfId="2" applyFont="1" applyFill="1" applyBorder="1" applyAlignment="1">
      <alignment horizontal="center" vertical="center"/>
    </xf>
    <xf numFmtId="38" fontId="29" fillId="0" borderId="4" xfId="2" applyFont="1" applyBorder="1" applyAlignment="1">
      <alignment horizontal="right" vertical="center"/>
    </xf>
    <xf numFmtId="38" fontId="31" fillId="16" borderId="4" xfId="2" applyFont="1" applyFill="1" applyBorder="1" applyAlignment="1">
      <alignment horizontal="center" vertical="center"/>
    </xf>
    <xf numFmtId="38" fontId="31" fillId="16" borderId="4" xfId="2" applyFont="1" applyFill="1" applyBorder="1" applyAlignment="1">
      <alignment vertical="center"/>
    </xf>
    <xf numFmtId="38" fontId="21" fillId="16" borderId="4" xfId="2" applyFont="1" applyFill="1" applyBorder="1" applyAlignment="1">
      <alignment vertical="center"/>
    </xf>
    <xf numFmtId="38" fontId="31" fillId="0" borderId="0" xfId="2" applyFont="1" applyAlignment="1">
      <alignment vertical="center"/>
    </xf>
    <xf numFmtId="38" fontId="34" fillId="0" borderId="0" xfId="2" applyFont="1" applyAlignment="1">
      <alignment horizontal="center" vertical="center"/>
    </xf>
    <xf numFmtId="38" fontId="29" fillId="0" borderId="136" xfId="2" applyFont="1" applyBorder="1" applyAlignment="1">
      <alignment horizontal="center" vertical="center"/>
    </xf>
    <xf numFmtId="38" fontId="29" fillId="0" borderId="137" xfId="2" applyFont="1" applyBorder="1" applyAlignment="1">
      <alignment horizontal="center" vertical="center" wrapText="1"/>
    </xf>
    <xf numFmtId="38" fontId="29" fillId="0" borderId="138" xfId="2" applyFont="1" applyBorder="1" applyAlignment="1">
      <alignment horizontal="center" vertical="center"/>
    </xf>
    <xf numFmtId="38" fontId="32" fillId="22" borderId="139" xfId="2" applyFont="1" applyFill="1" applyBorder="1" applyAlignment="1">
      <alignment horizontal="center" vertical="center"/>
    </xf>
    <xf numFmtId="38" fontId="29" fillId="23" borderId="112" xfId="2" applyFont="1" applyFill="1" applyBorder="1" applyAlignment="1">
      <alignment vertical="center"/>
    </xf>
    <xf numFmtId="38" fontId="29" fillId="0" borderId="152" xfId="2" applyFont="1" applyBorder="1" applyAlignment="1">
      <alignment vertical="center"/>
    </xf>
    <xf numFmtId="38" fontId="29" fillId="0" borderId="114" xfId="2" applyFont="1" applyBorder="1" applyAlignment="1">
      <alignment vertical="center"/>
    </xf>
    <xf numFmtId="38" fontId="32" fillId="22" borderId="87" xfId="2" applyFont="1" applyFill="1" applyBorder="1" applyAlignment="1">
      <alignment horizontal="center" vertical="center"/>
    </xf>
    <xf numFmtId="38" fontId="29" fillId="23" borderId="115" xfId="2" applyFont="1" applyFill="1" applyBorder="1" applyAlignment="1">
      <alignment vertical="center"/>
    </xf>
    <xf numFmtId="38" fontId="32" fillId="22" borderId="149" xfId="2" applyFont="1" applyFill="1" applyBorder="1" applyAlignment="1">
      <alignment horizontal="center" vertical="center"/>
    </xf>
    <xf numFmtId="38" fontId="29" fillId="23" borderId="108" xfId="2" applyFont="1" applyFill="1" applyBorder="1" applyAlignment="1">
      <alignment vertical="center"/>
    </xf>
    <xf numFmtId="0" fontId="35" fillId="0" borderId="0" xfId="6" applyFont="1">
      <alignment vertical="center"/>
    </xf>
    <xf numFmtId="0" fontId="36" fillId="6" borderId="4" xfId="6" applyFont="1" applyFill="1" applyBorder="1" applyAlignment="1">
      <alignment horizontal="center" vertical="center" wrapText="1"/>
    </xf>
    <xf numFmtId="0" fontId="24" fillId="0" borderId="0" xfId="6" applyFont="1">
      <alignment vertical="center"/>
    </xf>
    <xf numFmtId="38" fontId="29" fillId="0" borderId="4" xfId="2" applyFont="1" applyBorder="1" applyAlignment="1">
      <alignment horizontal="center" vertical="center"/>
    </xf>
    <xf numFmtId="38" fontId="32" fillId="22" borderId="4" xfId="2" applyFont="1" applyFill="1" applyBorder="1" applyAlignment="1">
      <alignment horizontal="center" vertical="center"/>
    </xf>
    <xf numFmtId="38" fontId="29" fillId="23" borderId="4" xfId="2" applyFont="1" applyFill="1" applyBorder="1" applyAlignment="1">
      <alignment vertical="center"/>
    </xf>
    <xf numFmtId="38" fontId="29" fillId="0" borderId="4" xfId="2" applyFont="1" applyBorder="1" applyAlignment="1">
      <alignment vertical="center"/>
    </xf>
    <xf numFmtId="0" fontId="37" fillId="0" borderId="4" xfId="6" applyFont="1" applyBorder="1">
      <alignment vertical="center"/>
    </xf>
    <xf numFmtId="180" fontId="29" fillId="23" borderId="4" xfId="2" applyNumberFormat="1" applyFont="1" applyFill="1" applyBorder="1" applyAlignment="1">
      <alignment vertical="center"/>
    </xf>
    <xf numFmtId="180" fontId="29" fillId="0" borderId="0" xfId="2" applyNumberFormat="1" applyFont="1" applyAlignment="1">
      <alignment horizontal="center" vertical="center"/>
    </xf>
    <xf numFmtId="0" fontId="16" fillId="0" borderId="0" xfId="0" applyFont="1" applyAlignment="1"/>
    <xf numFmtId="178" fontId="0" fillId="5" borderId="80" xfId="2" applyNumberFormat="1" applyFont="1" applyFill="1" applyBorder="1" applyAlignment="1">
      <alignment vertical="center"/>
    </xf>
    <xf numFmtId="178" fontId="0" fillId="5" borderId="87" xfId="2" applyNumberFormat="1" applyFont="1" applyFill="1" applyBorder="1" applyAlignment="1">
      <alignment vertical="center"/>
    </xf>
    <xf numFmtId="178" fontId="0" fillId="5" borderId="94" xfId="2" applyNumberFormat="1" applyFont="1" applyFill="1" applyBorder="1" applyAlignment="1">
      <alignment vertical="center"/>
    </xf>
    <xf numFmtId="178" fontId="0" fillId="5" borderId="9" xfId="2" applyNumberFormat="1" applyFont="1" applyFill="1" applyBorder="1" applyAlignment="1">
      <alignment vertical="center"/>
    </xf>
    <xf numFmtId="178" fontId="0" fillId="0" borderId="80" xfId="2" applyNumberFormat="1" applyFont="1" applyFill="1" applyBorder="1" applyAlignment="1">
      <alignment vertical="center"/>
    </xf>
    <xf numFmtId="178" fontId="0" fillId="0" borderId="87" xfId="2" applyNumberFormat="1" applyFont="1" applyFill="1" applyBorder="1" applyAlignment="1">
      <alignment vertical="center"/>
    </xf>
    <xf numFmtId="178" fontId="0" fillId="0" borderId="94" xfId="2" applyNumberFormat="1" applyFont="1" applyFill="1" applyBorder="1" applyAlignment="1">
      <alignment vertical="center"/>
    </xf>
    <xf numFmtId="178" fontId="0" fillId="0" borderId="9" xfId="2" applyNumberFormat="1" applyFont="1" applyFill="1" applyBorder="1" applyAlignment="1">
      <alignment vertical="center"/>
    </xf>
    <xf numFmtId="0" fontId="10" fillId="0" borderId="0" xfId="0" applyFont="1" applyAlignment="1">
      <alignment horizontal="right"/>
    </xf>
    <xf numFmtId="176" fontId="0" fillId="4" borderId="67" xfId="0" applyNumberFormat="1" applyFont="1" applyFill="1" applyBorder="1"/>
    <xf numFmtId="176" fontId="0" fillId="0" borderId="16" xfId="2" applyNumberFormat="1" applyFont="1" applyBorder="1"/>
    <xf numFmtId="176" fontId="0" fillId="4" borderId="10" xfId="0" applyNumberFormat="1" applyFill="1" applyBorder="1"/>
    <xf numFmtId="176" fontId="0" fillId="0" borderId="60" xfId="0" applyNumberFormat="1" applyBorder="1"/>
    <xf numFmtId="176" fontId="0" fillId="4" borderId="7" xfId="0" applyNumberFormat="1" applyFont="1" applyFill="1" applyBorder="1"/>
    <xf numFmtId="176" fontId="0" fillId="4" borderId="8" xfId="0" applyNumberFormat="1" applyFont="1" applyFill="1" applyBorder="1"/>
    <xf numFmtId="176" fontId="0" fillId="0" borderId="153" xfId="0" applyNumberFormat="1" applyBorder="1"/>
    <xf numFmtId="176" fontId="0" fillId="0" borderId="20" xfId="0" applyNumberFormat="1" applyBorder="1"/>
    <xf numFmtId="176" fontId="0" fillId="5" borderId="17" xfId="0" applyNumberFormat="1" applyFill="1" applyBorder="1"/>
    <xf numFmtId="176" fontId="0" fillId="5" borderId="15" xfId="0" applyNumberFormat="1" applyFill="1" applyBorder="1"/>
    <xf numFmtId="176" fontId="0" fillId="5" borderId="33" xfId="0" applyNumberFormat="1" applyFill="1" applyBorder="1"/>
    <xf numFmtId="0" fontId="20" fillId="0" borderId="0" xfId="0" applyFont="1" applyAlignment="1">
      <alignment vertical="center"/>
    </xf>
    <xf numFmtId="0" fontId="20" fillId="0" borderId="136" xfId="0" applyFont="1" applyBorder="1" applyAlignment="1">
      <alignment vertical="center"/>
    </xf>
    <xf numFmtId="38" fontId="20" fillId="0" borderId="3" xfId="0" applyNumberFormat="1" applyFont="1" applyBorder="1" applyAlignment="1">
      <alignment vertical="center"/>
    </xf>
    <xf numFmtId="0" fontId="20" fillId="0" borderId="141" xfId="0" applyFont="1" applyBorder="1" applyAlignment="1">
      <alignment vertical="center"/>
    </xf>
    <xf numFmtId="38" fontId="20" fillId="0" borderId="16" xfId="0" applyNumberFormat="1" applyFont="1" applyBorder="1" applyAlignment="1">
      <alignment vertical="center"/>
    </xf>
    <xf numFmtId="0" fontId="20" fillId="0" borderId="115" xfId="0" applyFont="1" applyBorder="1" applyAlignment="1">
      <alignment vertical="center"/>
    </xf>
    <xf numFmtId="38" fontId="20" fillId="0" borderId="91" xfId="0" applyNumberFormat="1" applyFont="1" applyBorder="1" applyAlignment="1">
      <alignment vertical="center"/>
    </xf>
    <xf numFmtId="0" fontId="20" fillId="0" borderId="110" xfId="0" applyFont="1" applyBorder="1" applyAlignment="1">
      <alignment vertical="center"/>
    </xf>
    <xf numFmtId="38" fontId="20" fillId="0" borderId="1" xfId="0" applyNumberFormat="1" applyFont="1" applyBorder="1" applyAlignment="1">
      <alignment vertical="center"/>
    </xf>
    <xf numFmtId="0" fontId="20" fillId="5" borderId="141" xfId="0" applyFont="1" applyFill="1" applyBorder="1" applyAlignment="1">
      <alignment vertical="center"/>
    </xf>
    <xf numFmtId="0" fontId="20" fillId="5" borderId="140" xfId="0" applyFont="1" applyFill="1" applyBorder="1" applyAlignment="1">
      <alignment vertical="center"/>
    </xf>
    <xf numFmtId="14" fontId="20" fillId="5" borderId="140" xfId="0" applyNumberFormat="1" applyFont="1" applyFill="1" applyBorder="1" applyAlignment="1">
      <alignment horizontal="center" vertical="center"/>
    </xf>
    <xf numFmtId="38" fontId="20" fillId="5" borderId="140" xfId="2" applyFont="1" applyFill="1" applyBorder="1" applyAlignment="1">
      <alignment horizontal="right" vertical="center"/>
    </xf>
    <xf numFmtId="181" fontId="20" fillId="0" borderId="119" xfId="0" applyNumberFormat="1" applyFont="1" applyBorder="1" applyAlignment="1">
      <alignment vertical="center"/>
    </xf>
    <xf numFmtId="38" fontId="20" fillId="5" borderId="106" xfId="2" applyFont="1" applyFill="1" applyBorder="1" applyAlignment="1">
      <alignment vertical="center"/>
    </xf>
    <xf numFmtId="38" fontId="20" fillId="0" borderId="117" xfId="2" applyFont="1" applyFill="1" applyBorder="1" applyAlignment="1">
      <alignment vertical="center"/>
    </xf>
    <xf numFmtId="38" fontId="20" fillId="0" borderId="106" xfId="2" applyFont="1" applyBorder="1" applyAlignment="1">
      <alignment vertical="center"/>
    </xf>
    <xf numFmtId="0" fontId="20" fillId="5" borderId="115" xfId="0" applyFont="1" applyFill="1" applyBorder="1" applyAlignment="1">
      <alignment vertical="center"/>
    </xf>
    <xf numFmtId="0" fontId="20" fillId="5" borderId="144" xfId="0" applyFont="1" applyFill="1" applyBorder="1" applyAlignment="1">
      <alignment vertical="center"/>
    </xf>
    <xf numFmtId="14" fontId="20" fillId="5" borderId="144" xfId="0" applyNumberFormat="1" applyFont="1" applyFill="1" applyBorder="1" applyAlignment="1">
      <alignment horizontal="center" vertical="center"/>
    </xf>
    <xf numFmtId="38" fontId="20" fillId="5" borderId="144" xfId="2" applyFont="1" applyFill="1" applyBorder="1" applyAlignment="1">
      <alignment horizontal="center" vertical="center"/>
    </xf>
    <xf numFmtId="181" fontId="20" fillId="0" borderId="114" xfId="0" applyNumberFormat="1" applyFont="1" applyBorder="1" applyAlignment="1">
      <alignment vertical="center"/>
    </xf>
    <xf numFmtId="38" fontId="20" fillId="5" borderId="115" xfId="2" applyFont="1" applyFill="1" applyBorder="1" applyAlignment="1">
      <alignment vertical="center"/>
    </xf>
    <xf numFmtId="38" fontId="20" fillId="0" borderId="115" xfId="2" applyFont="1" applyBorder="1" applyAlignment="1">
      <alignment vertical="center"/>
    </xf>
    <xf numFmtId="181" fontId="20" fillId="0" borderId="117" xfId="0" applyNumberFormat="1" applyFont="1" applyBorder="1" applyAlignment="1">
      <alignment vertical="center"/>
    </xf>
    <xf numFmtId="0" fontId="20" fillId="5" borderId="144" xfId="0" applyFont="1" applyFill="1" applyBorder="1" applyAlignment="1">
      <alignment horizontal="center" vertical="center"/>
    </xf>
    <xf numFmtId="0" fontId="20" fillId="5" borderId="108" xfId="0" applyFont="1" applyFill="1" applyBorder="1" applyAlignment="1">
      <alignment vertical="center"/>
    </xf>
    <xf numFmtId="0" fontId="20" fillId="5" borderId="150" xfId="0" applyFont="1" applyFill="1" applyBorder="1" applyAlignment="1">
      <alignment vertical="center"/>
    </xf>
    <xf numFmtId="0" fontId="20" fillId="5" borderId="150" xfId="0" applyFont="1" applyFill="1" applyBorder="1" applyAlignment="1">
      <alignment horizontal="center" vertical="center"/>
    </xf>
    <xf numFmtId="38" fontId="20" fillId="5" borderId="150" xfId="2" applyFont="1" applyFill="1" applyBorder="1" applyAlignment="1">
      <alignment horizontal="center" vertical="center"/>
    </xf>
    <xf numFmtId="181" fontId="20" fillId="0" borderId="111" xfId="0" applyNumberFormat="1" applyFont="1" applyBorder="1" applyAlignment="1">
      <alignment vertical="center"/>
    </xf>
    <xf numFmtId="38" fontId="20" fillId="5" borderId="108" xfId="2" applyFont="1" applyFill="1" applyBorder="1" applyAlignment="1">
      <alignment vertical="center"/>
    </xf>
    <xf numFmtId="38" fontId="20" fillId="0" borderId="111" xfId="2" applyFont="1" applyFill="1" applyBorder="1" applyAlignment="1">
      <alignment vertical="center"/>
    </xf>
    <xf numFmtId="38" fontId="20" fillId="0" borderId="108" xfId="2" applyFont="1" applyBorder="1" applyAlignment="1">
      <alignment vertical="center"/>
    </xf>
    <xf numFmtId="0" fontId="39" fillId="0" borderId="0" xfId="0" applyFont="1" applyAlignment="1">
      <alignment vertical="center"/>
    </xf>
    <xf numFmtId="0" fontId="20" fillId="0" borderId="0" xfId="0" applyFont="1" applyAlignment="1">
      <alignment horizontal="center" vertical="center"/>
    </xf>
    <xf numFmtId="176" fontId="5" fillId="0" borderId="40" xfId="0" applyNumberFormat="1" applyFont="1" applyBorder="1" applyAlignment="1">
      <alignment horizontal="center"/>
    </xf>
    <xf numFmtId="176" fontId="5" fillId="0" borderId="11" xfId="0" applyNumberFormat="1" applyFont="1" applyBorder="1" applyAlignment="1">
      <alignment horizontal="center"/>
    </xf>
    <xf numFmtId="0" fontId="5" fillId="0" borderId="11" xfId="0" applyFont="1" applyBorder="1" applyAlignment="1">
      <alignment horizontal="center"/>
    </xf>
    <xf numFmtId="176" fontId="0" fillId="0" borderId="28" xfId="0" applyNumberFormat="1" applyBorder="1" applyAlignment="1">
      <alignment horizontal="center"/>
    </xf>
    <xf numFmtId="176" fontId="0" fillId="0" borderId="13" xfId="0" applyNumberFormat="1" applyBorder="1" applyAlignment="1">
      <alignment horizontal="center"/>
    </xf>
    <xf numFmtId="176" fontId="0" fillId="0" borderId="39" xfId="0" applyNumberFormat="1" applyBorder="1" applyAlignment="1">
      <alignment horizontal="center"/>
    </xf>
    <xf numFmtId="176" fontId="0" fillId="3" borderId="58" xfId="0" applyNumberFormat="1" applyFill="1" applyBorder="1" applyAlignment="1">
      <alignment horizontal="center" vertical="top" wrapText="1"/>
    </xf>
    <xf numFmtId="176" fontId="0" fillId="3" borderId="41" xfId="0" applyNumberFormat="1" applyFill="1" applyBorder="1" applyAlignment="1">
      <alignment horizontal="center" vertical="top" wrapText="1"/>
    </xf>
    <xf numFmtId="176" fontId="0" fillId="3" borderId="42" xfId="0" applyNumberFormat="1" applyFill="1" applyBorder="1" applyAlignment="1">
      <alignment horizontal="center" vertical="top" wrapText="1"/>
    </xf>
    <xf numFmtId="176" fontId="0" fillId="3" borderId="59" xfId="0" applyNumberFormat="1" applyFill="1" applyBorder="1" applyAlignment="1">
      <alignment horizontal="center" vertical="top" wrapText="1"/>
    </xf>
    <xf numFmtId="176" fontId="0" fillId="0" borderId="41" xfId="0" applyNumberFormat="1" applyBorder="1" applyAlignment="1">
      <alignment vertical="top" wrapText="1"/>
    </xf>
    <xf numFmtId="176" fontId="0" fillId="0" borderId="42" xfId="0" applyNumberFormat="1" applyBorder="1" applyAlignment="1">
      <alignment vertical="top" wrapText="1"/>
    </xf>
    <xf numFmtId="176" fontId="0" fillId="0" borderId="59" xfId="0" applyNumberFormat="1" applyBorder="1" applyAlignment="1">
      <alignment vertical="top" wrapText="1"/>
    </xf>
    <xf numFmtId="176" fontId="0" fillId="2" borderId="21" xfId="0" applyNumberFormat="1" applyFill="1" applyBorder="1" applyAlignment="1">
      <alignment vertical="top"/>
    </xf>
    <xf numFmtId="176" fontId="0" fillId="0" borderId="58" xfId="0" applyNumberFormat="1" applyBorder="1" applyAlignment="1">
      <alignment vertical="top" wrapText="1"/>
    </xf>
    <xf numFmtId="38" fontId="0" fillId="0" borderId="36" xfId="2" applyFont="1" applyBorder="1" applyAlignment="1">
      <alignment horizontal="center" vertical="center"/>
    </xf>
    <xf numFmtId="38" fontId="0" fillId="0" borderId="48" xfId="2" applyFont="1" applyBorder="1" applyAlignment="1">
      <alignment horizontal="center" vertical="center"/>
    </xf>
    <xf numFmtId="38" fontId="5" fillId="6" borderId="40" xfId="2" applyFont="1" applyFill="1" applyBorder="1" applyAlignment="1">
      <alignment horizontal="center" vertical="center"/>
    </xf>
    <xf numFmtId="38" fontId="5" fillId="6" borderId="11" xfId="2" applyFont="1" applyFill="1" applyBorder="1" applyAlignment="1">
      <alignment horizontal="center" vertical="center"/>
    </xf>
    <xf numFmtId="38" fontId="5" fillId="6" borderId="63" xfId="2" applyFont="1" applyFill="1" applyBorder="1" applyAlignment="1">
      <alignment horizontal="center" vertical="center"/>
    </xf>
    <xf numFmtId="0" fontId="5" fillId="6" borderId="40" xfId="4" applyFont="1" applyFill="1" applyBorder="1" applyAlignment="1">
      <alignment horizontal="center" vertical="center"/>
    </xf>
    <xf numFmtId="0" fontId="5" fillId="6" borderId="11" xfId="4" applyFont="1" applyFill="1" applyBorder="1" applyAlignment="1">
      <alignment horizontal="center" vertical="center"/>
    </xf>
    <xf numFmtId="0" fontId="5" fillId="6" borderId="63" xfId="4" applyFont="1" applyFill="1" applyBorder="1" applyAlignment="1">
      <alignment horizontal="center" vertical="center"/>
    </xf>
    <xf numFmtId="0" fontId="19" fillId="12" borderId="101" xfId="4" applyFont="1" applyFill="1" applyBorder="1" applyAlignment="1">
      <alignment horizontal="center" vertical="center" wrapText="1"/>
    </xf>
    <xf numFmtId="0" fontId="19" fillId="12" borderId="68" xfId="4" applyFont="1" applyFill="1" applyBorder="1" applyAlignment="1">
      <alignment horizontal="center" vertical="center"/>
    </xf>
    <xf numFmtId="0" fontId="21" fillId="0" borderId="112" xfId="4" applyFont="1" applyBorder="1" applyAlignment="1">
      <alignment horizontal="center" vertical="center" wrapText="1"/>
    </xf>
    <xf numFmtId="0" fontId="21" fillId="0" borderId="115" xfId="4" applyFont="1" applyBorder="1" applyAlignment="1">
      <alignment horizontal="center" vertical="center" wrapText="1"/>
    </xf>
    <xf numFmtId="0" fontId="21" fillId="0" borderId="108" xfId="4" applyFont="1" applyBorder="1" applyAlignment="1">
      <alignment horizontal="center" vertical="center" wrapText="1"/>
    </xf>
    <xf numFmtId="0" fontId="21" fillId="0" borderId="106" xfId="4" applyFont="1" applyBorder="1" applyAlignment="1">
      <alignment horizontal="center" vertical="center" wrapText="1"/>
    </xf>
    <xf numFmtId="0" fontId="19" fillId="14" borderId="110" xfId="4" applyFont="1" applyFill="1" applyBorder="1" applyAlignment="1">
      <alignment horizontal="center" vertical="center"/>
    </xf>
    <xf numFmtId="0" fontId="19" fillId="14" borderId="122" xfId="4" applyFont="1" applyFill="1" applyBorder="1" applyAlignment="1">
      <alignment horizontal="center" vertical="center"/>
    </xf>
    <xf numFmtId="0" fontId="19" fillId="0" borderId="106" xfId="4" applyFont="1" applyBorder="1" applyAlignment="1">
      <alignment horizontal="center" vertical="center"/>
    </xf>
    <xf numFmtId="0" fontId="19" fillId="0" borderId="107" xfId="4" applyFont="1" applyBorder="1" applyAlignment="1">
      <alignment horizontal="center" vertical="center"/>
    </xf>
    <xf numFmtId="0" fontId="19" fillId="0" borderId="108" xfId="4" applyFont="1" applyBorder="1" applyAlignment="1">
      <alignment horizontal="center" vertical="center"/>
    </xf>
    <xf numFmtId="0" fontId="19" fillId="0" borderId="109" xfId="4" applyFont="1" applyBorder="1" applyAlignment="1">
      <alignment horizontal="center" vertical="center"/>
    </xf>
    <xf numFmtId="0" fontId="21" fillId="0" borderId="38" xfId="4" applyFont="1" applyBorder="1" applyAlignment="1">
      <alignment horizontal="center" vertical="center"/>
    </xf>
    <xf numFmtId="0" fontId="21" fillId="0" borderId="16" xfId="4" applyFont="1" applyBorder="1" applyAlignment="1">
      <alignment horizontal="center" vertical="center"/>
    </xf>
    <xf numFmtId="0" fontId="19" fillId="0" borderId="38" xfId="4" applyFont="1" applyBorder="1" applyAlignment="1">
      <alignment horizontal="center" vertical="center" wrapText="1"/>
    </xf>
    <xf numFmtId="0" fontId="19" fillId="0" borderId="35" xfId="4" applyFont="1" applyBorder="1" applyAlignment="1">
      <alignment horizontal="center" vertical="center"/>
    </xf>
    <xf numFmtId="0" fontId="26" fillId="15" borderId="9" xfId="6" applyFont="1" applyFill="1" applyBorder="1" applyAlignment="1">
      <alignment horizontal="left" vertical="center"/>
    </xf>
    <xf numFmtId="0" fontId="26" fillId="15" borderId="2" xfId="6" applyFont="1" applyFill="1" applyBorder="1" applyAlignment="1">
      <alignment horizontal="left" vertical="center"/>
    </xf>
    <xf numFmtId="0" fontId="20" fillId="0" borderId="154" xfId="0" applyFont="1" applyBorder="1" applyAlignment="1">
      <alignment horizontal="center" vertical="center" wrapText="1"/>
    </xf>
    <xf numFmtId="0" fontId="20" fillId="0" borderId="156" xfId="0" applyFont="1" applyBorder="1" applyAlignment="1">
      <alignment horizontal="center" vertical="center"/>
    </xf>
    <xf numFmtId="0" fontId="20" fillId="0" borderId="122" xfId="0" applyFont="1" applyBorder="1" applyAlignment="1">
      <alignment horizontal="center" vertical="center"/>
    </xf>
    <xf numFmtId="0" fontId="20" fillId="0" borderId="141" xfId="0" applyFont="1" applyBorder="1" applyAlignment="1">
      <alignment horizontal="center" vertical="center" wrapText="1"/>
    </xf>
    <xf numFmtId="0" fontId="20" fillId="0" borderId="147" xfId="0" applyFont="1" applyBorder="1" applyAlignment="1">
      <alignment horizontal="center" vertical="center"/>
    </xf>
    <xf numFmtId="0" fontId="20" fillId="0" borderId="110" xfId="0" applyFont="1" applyBorder="1" applyAlignment="1">
      <alignment horizontal="center" vertical="center"/>
    </xf>
    <xf numFmtId="0" fontId="20" fillId="0" borderId="143" xfId="0" applyFont="1" applyBorder="1" applyAlignment="1">
      <alignment horizontal="center" vertical="center" wrapText="1"/>
    </xf>
    <xf numFmtId="0" fontId="20" fillId="0" borderId="155" xfId="0" applyFont="1" applyBorder="1" applyAlignment="1">
      <alignment horizontal="center" vertical="center"/>
    </xf>
    <xf numFmtId="0" fontId="20" fillId="0" borderId="151" xfId="0" applyFont="1" applyBorder="1" applyAlignment="1">
      <alignment horizontal="center" vertical="center"/>
    </xf>
    <xf numFmtId="0" fontId="20" fillId="0" borderId="155" xfId="0" applyFont="1" applyBorder="1" applyAlignment="1">
      <alignment horizontal="center" vertical="center" wrapText="1"/>
    </xf>
    <xf numFmtId="0" fontId="20" fillId="0" borderId="151" xfId="0" applyFont="1" applyBorder="1" applyAlignment="1">
      <alignment horizontal="center" vertical="center" wrapText="1"/>
    </xf>
    <xf numFmtId="0" fontId="38" fillId="24" borderId="36" xfId="0" applyFont="1" applyFill="1" applyBorder="1" applyAlignment="1">
      <alignment horizontal="center" vertical="center"/>
    </xf>
    <xf numFmtId="0" fontId="38" fillId="24" borderId="3" xfId="0" applyFont="1" applyFill="1" applyBorder="1" applyAlignment="1">
      <alignment horizontal="center" vertical="center"/>
    </xf>
    <xf numFmtId="38" fontId="33" fillId="17" borderId="131" xfId="2" applyFont="1" applyFill="1" applyBorder="1" applyAlignment="1">
      <alignment horizontal="center" vertical="center" wrapText="1"/>
    </xf>
    <xf numFmtId="38" fontId="29" fillId="0" borderId="146" xfId="2" applyFont="1" applyFill="1" applyBorder="1" applyAlignment="1">
      <alignment horizontal="right" vertical="center"/>
    </xf>
    <xf numFmtId="38" fontId="29" fillId="0" borderId="148" xfId="2" applyFont="1" applyFill="1" applyBorder="1" applyAlignment="1">
      <alignment horizontal="right" vertical="center"/>
    </xf>
    <xf numFmtId="38" fontId="29" fillId="0" borderId="123" xfId="2" applyFont="1" applyFill="1" applyBorder="1" applyAlignment="1">
      <alignment horizontal="right" vertical="center"/>
    </xf>
    <xf numFmtId="38" fontId="29" fillId="0" borderId="145" xfId="2" applyFont="1" applyFill="1" applyBorder="1" applyAlignment="1">
      <alignment horizontal="right" vertical="center"/>
    </xf>
    <xf numFmtId="38" fontId="29" fillId="0" borderId="147" xfId="2" applyFont="1" applyFill="1" applyBorder="1" applyAlignment="1">
      <alignment horizontal="right" vertical="center"/>
    </xf>
    <xf numFmtId="38" fontId="29" fillId="0" borderId="110" xfId="2" applyFont="1" applyFill="1" applyBorder="1" applyAlignment="1">
      <alignment horizontal="right" vertical="center"/>
    </xf>
    <xf numFmtId="38" fontId="31" fillId="19" borderId="9" xfId="2" applyFont="1" applyFill="1" applyBorder="1" applyAlignment="1">
      <alignment horizontal="center" vertical="center" wrapText="1"/>
    </xf>
    <xf numFmtId="38" fontId="31" fillId="19" borderId="26" xfId="2" applyFont="1" applyFill="1" applyBorder="1" applyAlignment="1">
      <alignment horizontal="center" vertical="center" wrapText="1"/>
    </xf>
    <xf numFmtId="38" fontId="31" fillId="19" borderId="2" xfId="2" applyFont="1" applyFill="1" applyBorder="1" applyAlignment="1">
      <alignment horizontal="center" vertical="center" wrapText="1"/>
    </xf>
    <xf numFmtId="38" fontId="33" fillId="17" borderId="132" xfId="2" applyFont="1" applyFill="1" applyBorder="1" applyAlignment="1">
      <alignment horizontal="center" vertical="center" wrapText="1"/>
    </xf>
    <xf numFmtId="38" fontId="33" fillId="17" borderId="133" xfId="2" applyFont="1" applyFill="1" applyBorder="1" applyAlignment="1">
      <alignment horizontal="center" vertical="center" wrapText="1"/>
    </xf>
    <xf numFmtId="38" fontId="33" fillId="17" borderId="134" xfId="2" applyFont="1" applyFill="1" applyBorder="1" applyAlignment="1">
      <alignment horizontal="center" vertical="center" wrapText="1"/>
    </xf>
    <xf numFmtId="38" fontId="32" fillId="17" borderId="125" xfId="2" applyFont="1" applyFill="1" applyBorder="1" applyAlignment="1">
      <alignment horizontal="center" vertical="center" wrapText="1"/>
    </xf>
    <xf numFmtId="38" fontId="32" fillId="17" borderId="125" xfId="2" applyFont="1" applyFill="1" applyBorder="1" applyAlignment="1">
      <alignment horizontal="center" vertical="center"/>
    </xf>
    <xf numFmtId="38" fontId="31" fillId="0" borderId="4" xfId="2" applyFont="1" applyBorder="1" applyAlignment="1">
      <alignment horizontal="center" vertical="center"/>
    </xf>
    <xf numFmtId="38" fontId="32" fillId="17" borderId="124" xfId="2" applyFont="1" applyFill="1" applyBorder="1" applyAlignment="1">
      <alignment horizontal="center" vertical="center"/>
    </xf>
    <xf numFmtId="38" fontId="32" fillId="17" borderId="130" xfId="2" applyFont="1" applyFill="1" applyBorder="1" applyAlignment="1">
      <alignment horizontal="center" vertical="center"/>
    </xf>
    <xf numFmtId="38" fontId="32" fillId="17" borderId="131" xfId="2" applyFont="1" applyFill="1" applyBorder="1" applyAlignment="1">
      <alignment horizontal="center" vertical="center"/>
    </xf>
    <xf numFmtId="38" fontId="32" fillId="17" borderId="126" xfId="2" applyFont="1" applyFill="1" applyBorder="1" applyAlignment="1">
      <alignment horizontal="center" vertical="center" wrapText="1"/>
    </xf>
    <xf numFmtId="38" fontId="32" fillId="17" borderId="127" xfId="2" applyFont="1" applyFill="1" applyBorder="1" applyAlignment="1">
      <alignment horizontal="center" vertical="center"/>
    </xf>
    <xf numFmtId="38" fontId="32" fillId="17" borderId="126" xfId="2" applyFont="1" applyFill="1" applyBorder="1" applyAlignment="1">
      <alignment horizontal="center" vertical="center"/>
    </xf>
    <xf numFmtId="38" fontId="32" fillId="17" borderId="128" xfId="2" applyFont="1" applyFill="1" applyBorder="1" applyAlignment="1">
      <alignment horizontal="center" vertical="center"/>
    </xf>
    <xf numFmtId="0" fontId="36" fillId="6" borderId="36" xfId="6" applyFont="1" applyFill="1" applyBorder="1" applyAlignment="1">
      <alignment horizontal="center" vertical="center"/>
    </xf>
    <xf numFmtId="0" fontId="36" fillId="6" borderId="3" xfId="6" applyFont="1" applyFill="1" applyBorder="1" applyAlignment="1">
      <alignment horizontal="center" vertical="center"/>
    </xf>
    <xf numFmtId="38" fontId="31" fillId="6" borderId="36" xfId="2" applyFont="1" applyFill="1" applyBorder="1" applyAlignment="1">
      <alignment horizontal="center" vertical="center"/>
    </xf>
    <xf numFmtId="38" fontId="31" fillId="6" borderId="48" xfId="2" applyFont="1" applyFill="1" applyBorder="1" applyAlignment="1">
      <alignment horizontal="center" vertical="center"/>
    </xf>
    <xf numFmtId="38" fontId="31" fillId="6" borderId="3" xfId="2" applyFont="1" applyFill="1" applyBorder="1" applyAlignment="1">
      <alignment horizontal="center" vertical="center"/>
    </xf>
    <xf numFmtId="0" fontId="36" fillId="6" borderId="36" xfId="6" applyFont="1" applyFill="1" applyBorder="1" applyAlignment="1">
      <alignment horizontal="center" vertical="center" wrapText="1"/>
    </xf>
    <xf numFmtId="0" fontId="36" fillId="6" borderId="48" xfId="6" applyFont="1" applyFill="1" applyBorder="1" applyAlignment="1">
      <alignment horizontal="center" vertical="center"/>
    </xf>
    <xf numFmtId="0" fontId="10" fillId="5" borderId="0" xfId="0" applyFont="1" applyFill="1" applyAlignment="1">
      <alignment horizontal="left"/>
    </xf>
    <xf numFmtId="176" fontId="10" fillId="5" borderId="0" xfId="0" applyNumberFormat="1" applyFont="1" applyFill="1" applyAlignment="1">
      <alignment horizontal="left"/>
    </xf>
    <xf numFmtId="176" fontId="5" fillId="0" borderId="41" xfId="0" applyNumberFormat="1" applyFont="1" applyBorder="1" applyAlignment="1">
      <alignment vertical="top" wrapText="1"/>
    </xf>
    <xf numFmtId="176" fontId="5" fillId="0" borderId="42" xfId="0" applyNumberFormat="1" applyFont="1" applyBorder="1" applyAlignment="1">
      <alignment vertical="top" wrapText="1"/>
    </xf>
    <xf numFmtId="176" fontId="5" fillId="0" borderId="59" xfId="0" applyNumberFormat="1" applyFont="1" applyBorder="1" applyAlignment="1">
      <alignment vertical="top" wrapText="1"/>
    </xf>
    <xf numFmtId="176" fontId="0" fillId="2" borderId="18" xfId="0" applyNumberFormat="1" applyFill="1" applyBorder="1" applyAlignment="1">
      <alignment vertical="top"/>
    </xf>
    <xf numFmtId="176" fontId="5" fillId="3" borderId="58" xfId="0" applyNumberFormat="1" applyFont="1" applyFill="1" applyBorder="1" applyAlignment="1">
      <alignment horizontal="center" vertical="top" wrapText="1"/>
    </xf>
    <xf numFmtId="176" fontId="5" fillId="3" borderId="41" xfId="0" applyNumberFormat="1" applyFont="1" applyFill="1" applyBorder="1" applyAlignment="1">
      <alignment horizontal="center" vertical="top" wrapText="1"/>
    </xf>
    <xf numFmtId="176" fontId="5" fillId="3" borderId="42" xfId="0" applyNumberFormat="1" applyFont="1" applyFill="1" applyBorder="1" applyAlignment="1">
      <alignment horizontal="center" vertical="top" wrapText="1"/>
    </xf>
    <xf numFmtId="176" fontId="5" fillId="3" borderId="59" xfId="0" applyNumberFormat="1" applyFont="1" applyFill="1" applyBorder="1" applyAlignment="1">
      <alignment horizontal="center" vertical="top" wrapText="1"/>
    </xf>
    <xf numFmtId="176" fontId="5" fillId="0" borderId="0" xfId="0" applyNumberFormat="1" applyFont="1" applyAlignment="1">
      <alignment horizontal="left" vertical="center"/>
    </xf>
    <xf numFmtId="176" fontId="10" fillId="0" borderId="0" xfId="0" applyNumberFormat="1" applyFont="1" applyAlignment="1">
      <alignment horizontal="left"/>
    </xf>
    <xf numFmtId="176" fontId="5" fillId="0" borderId="29" xfId="0" applyNumberFormat="1" applyFont="1" applyBorder="1" applyAlignment="1">
      <alignment vertical="top" wrapText="1"/>
    </xf>
    <xf numFmtId="176" fontId="5" fillId="0" borderId="31" xfId="0" applyNumberFormat="1" applyFont="1" applyBorder="1" applyAlignment="1">
      <alignment vertical="top" wrapText="1"/>
    </xf>
  </cellXfs>
  <cellStyles count="7">
    <cellStyle name="パーセント 2" xfId="5"/>
    <cellStyle name="ハイパーリンク" xfId="1" builtinId="8"/>
    <cellStyle name="桁区切り" xfId="2" builtinId="6"/>
    <cellStyle name="標準" xfId="0" builtinId="0"/>
    <cellStyle name="標準 2" xfId="4"/>
    <cellStyle name="標準 3" xfId="6"/>
    <cellStyle name="標準_有料米里 料金・収支計算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fs001\filesvr\91_&#20107;&#26989;&#37096;&#20849;&#36890;\0N00_Swing&#27963;&#21205;\10_&#20849;&#26377;&#24773;&#22577;\1040_&#27161;&#28310;&#21270;\01_&#27161;&#28310;&#27083;&#36896;&#65288;Swing&#65289;\02_&#20316;&#26989;\02_&#38283;&#30330;&#38306;&#36899;\01_&#27161;&#28310;&#21270;\03_&#38283;&#30330;&#36039;&#26009;&#19968;&#35239;(&#26908;&#35342;&#20107;&#38917;&#26126;&#353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fs035-sj0012\businessunit\020%20&#65317;&#65330;&#65328;\2100)%20Dynamics%20AX(&#31649;&#29702;&#29992;)\99_&#27161;&#28310;&#21270;\99_&#27161;&#28310;&#27083;&#36896;\00_&#27161;&#28310;&#27083;&#36896;&#65288;AX&#65289;\&#20316;&#26989;&#25972;&#29702;\0220_&#65432;&#65405;&#65400;&#31649;&#29702;&#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dv037-sj0026\Project\Folder\201308\HRD-ANG06838-00\00_&#27161;&#28310;&#27083;&#36896;&#65288;AX&#65289;\03_&#12489;&#12461;&#12517;&#12513;&#12531;&#12488;\03_&#35373;&#35336;&#26360;\01_&#27231;&#33021;&#19968;&#35239;\Excel&#12486;&#12531;&#12503;&#12524;&#12540;&#12488;\&#9733;&#12486;&#12531;&#12503;&#12524;&#12540;&#12488;&#32232;&#38598;&#20316;&#26989;(&#27604;&#36611;&#36039;&#26009;&#12539;&#26368;&#26032;&#12486;&#12531;&#12503;&#12524;)\&#26368;&#32066;&#29256;\&#12304;&#26368;&#32066;&#29256;&#12305;01_&#35211;&#31309;&#26360;&#12288;&#22312;&#24235;&#22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発書類一覧"/>
      <sheetName val="開発書類一覧 (未作成)"/>
      <sheetName val="開発書類一覧 （補足資料)"/>
      <sheetName val="作業リスト"/>
      <sheetName val="リスト値"/>
      <sheetName val="Data"/>
    </sheetNames>
    <sheetDataSet>
      <sheetData sheetId="0" refreshError="1"/>
      <sheetData sheetId="1" refreshError="1"/>
      <sheetData sheetId="2" refreshError="1"/>
      <sheetData sheetId="3" refreshError="1"/>
      <sheetData sheetId="4">
        <row r="19">
          <cell r="A19" t="str">
            <v>Y</v>
          </cell>
        </row>
        <row r="20">
          <cell r="A20" t="str">
            <v>N</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ﾘｽｸ管理表_原紙"/>
      <sheetName val="ﾘｽｸ管理表_サンプル"/>
      <sheetName val="（ﾘｽｸ管理表）原紙"/>
      <sheetName val="（ﾘｽｸ管理表）記入例"/>
    </sheetNames>
    <sheetDataSet>
      <sheetData sheetId="0">
        <row r="4">
          <cell r="B4" t="str">
            <v>○</v>
          </cell>
          <cell r="D4" t="str">
            <v>顧客期待値のｺﾝﾄﾛｰﾙ</v>
          </cell>
          <cell r="F4" t="str">
            <v>営業</v>
          </cell>
        </row>
        <row r="5">
          <cell r="D5" t="str">
            <v>ｼｽﾃﾑ化の目的、投資効果の確認</v>
          </cell>
          <cell r="F5" t="str">
            <v>ＰＪＴ</v>
          </cell>
        </row>
        <row r="6">
          <cell r="D6" t="str">
            <v>進捗管理</v>
          </cell>
          <cell r="F6" t="str">
            <v>PMO</v>
          </cell>
        </row>
        <row r="7">
          <cell r="D7" t="str">
            <v>工数管理</v>
          </cell>
          <cell r="F7" t="str">
            <v>品証</v>
          </cell>
        </row>
        <row r="8">
          <cell r="D8" t="str">
            <v>プロジェクト体制</v>
          </cell>
          <cell r="F8" t="str">
            <v>Gr長</v>
          </cell>
        </row>
        <row r="9">
          <cell r="D9" t="str">
            <v>顧客体制</v>
          </cell>
          <cell r="F9" t="str">
            <v>部長</v>
          </cell>
        </row>
        <row r="10">
          <cell r="D10" t="str">
            <v>要員</v>
          </cell>
          <cell r="F10" t="str">
            <v>事業部長</v>
          </cell>
        </row>
        <row r="11">
          <cell r="D11" t="str">
            <v>テクニカル</v>
          </cell>
          <cell r="F11" t="str">
            <v>全社</v>
          </cell>
        </row>
        <row r="12">
          <cell r="F12" t="str">
            <v>CDCSJ</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最終版)"/>
      <sheetName val="見積書(変更後)"/>
      <sheetName val="見積書(20150128修正版)"/>
      <sheetName val="見積書(変更前)"/>
      <sheetName val="商品マスタ"/>
      <sheetName val="見積書（マスタ登録外手入力）"/>
    </sheetNames>
    <sheetDataSet>
      <sheetData sheetId="0"/>
      <sheetData sheetId="1" refreshError="1"/>
      <sheetData sheetId="2" refreshError="1"/>
      <sheetData sheetId="3" refreshError="1"/>
      <sheetData sheetId="4">
        <row r="7">
          <cell r="C7" t="str">
            <v>3061-100</v>
          </cell>
          <cell r="D7" t="str">
            <v>ﾌﾗｯﾄﾊﾟｳﾁ  50*250</v>
          </cell>
          <cell r="G7" t="str">
            <v>100枚/袋　10袋/箱</v>
          </cell>
          <cell r="H7">
            <v>1</v>
          </cell>
          <cell r="I7" t="str">
            <v>箱</v>
          </cell>
          <cell r="M7">
            <v>6100</v>
          </cell>
          <cell r="N7">
            <v>3050</v>
          </cell>
          <cell r="O7">
            <v>0.5</v>
          </cell>
          <cell r="P7">
            <v>1716.1875</v>
          </cell>
        </row>
        <row r="8">
          <cell r="C8" t="str">
            <v>3061-101</v>
          </cell>
          <cell r="D8" t="str">
            <v>ﾌﾗｯﾄﾊﾟｳﾁ  75*150</v>
          </cell>
          <cell r="G8" t="str">
            <v>100枚/袋　10袋/箱</v>
          </cell>
          <cell r="H8">
            <v>1</v>
          </cell>
          <cell r="I8" t="str">
            <v>箱</v>
          </cell>
          <cell r="M8">
            <v>5300</v>
          </cell>
          <cell r="N8">
            <v>2650</v>
          </cell>
          <cell r="O8">
            <v>0.5</v>
          </cell>
          <cell r="P8">
            <v>1587.9375</v>
          </cell>
        </row>
        <row r="9">
          <cell r="C9" t="str">
            <v>3061-102</v>
          </cell>
          <cell r="D9" t="str">
            <v xml:space="preserve">ﾌﾗｯﾄﾊﾟｳﾁ  75*200  </v>
          </cell>
          <cell r="G9" t="str">
            <v>100枚/袋　10袋/箱</v>
          </cell>
          <cell r="H9">
            <v>1</v>
          </cell>
          <cell r="I9" t="str">
            <v>箱</v>
          </cell>
          <cell r="M9">
            <v>6100</v>
          </cell>
          <cell r="N9">
            <v>3050</v>
          </cell>
          <cell r="O9">
            <v>0.5</v>
          </cell>
          <cell r="P9">
            <v>1945.6875</v>
          </cell>
        </row>
        <row r="10">
          <cell r="C10" t="str">
            <v>3061-103</v>
          </cell>
          <cell r="D10" t="str">
            <v xml:space="preserve">ﾌﾗｯﾄﾊﾟｳﾁ  75*250  </v>
          </cell>
          <cell r="G10" t="str">
            <v>100枚/袋　10袋/箱</v>
          </cell>
          <cell r="H10">
            <v>1</v>
          </cell>
          <cell r="I10" t="str">
            <v>箱</v>
          </cell>
          <cell r="M10">
            <v>7100</v>
          </cell>
          <cell r="N10">
            <v>3550</v>
          </cell>
          <cell r="O10">
            <v>0.5</v>
          </cell>
          <cell r="P10">
            <v>2310.1875</v>
          </cell>
        </row>
        <row r="11">
          <cell r="C11" t="str">
            <v>3061-104</v>
          </cell>
          <cell r="D11" t="str">
            <v xml:space="preserve">ﾌﾗｯﾄﾊﾟｳﾁ  75*270  </v>
          </cell>
          <cell r="G11" t="str">
            <v>100枚/袋　10袋/箱</v>
          </cell>
          <cell r="H11">
            <v>1</v>
          </cell>
          <cell r="I11" t="str">
            <v>箱</v>
          </cell>
          <cell r="M11">
            <v>7800</v>
          </cell>
          <cell r="N11">
            <v>3900</v>
          </cell>
          <cell r="O11">
            <v>0.5</v>
          </cell>
          <cell r="P11">
            <v>2467.125</v>
          </cell>
        </row>
        <row r="12">
          <cell r="C12" t="str">
            <v>3061-105</v>
          </cell>
          <cell r="D12" t="str">
            <v xml:space="preserve">ﾌﾗｯﾄﾊﾟｳﾁ  75*300  </v>
          </cell>
          <cell r="G12" t="str">
            <v>100枚/袋　10袋/箱</v>
          </cell>
          <cell r="H12">
            <v>1</v>
          </cell>
          <cell r="I12" t="str">
            <v>箱</v>
          </cell>
          <cell r="M12">
            <v>10700</v>
          </cell>
          <cell r="N12">
            <v>5350</v>
          </cell>
          <cell r="O12">
            <v>0.5</v>
          </cell>
          <cell r="P12">
            <v>2700</v>
          </cell>
        </row>
        <row r="13">
          <cell r="C13" t="str">
            <v>3061-106</v>
          </cell>
          <cell r="D13" t="str">
            <v xml:space="preserve">ﾌﾗｯﾄﾊﾟｳﾁ  75*320  </v>
          </cell>
          <cell r="G13" t="str">
            <v>100枚/袋　10袋/箱</v>
          </cell>
          <cell r="H13">
            <v>1</v>
          </cell>
          <cell r="I13" t="str">
            <v>箱</v>
          </cell>
          <cell r="M13">
            <v>13200</v>
          </cell>
          <cell r="N13">
            <v>6600</v>
          </cell>
          <cell r="O13">
            <v>0.5</v>
          </cell>
          <cell r="P13">
            <v>2823.1875</v>
          </cell>
        </row>
        <row r="14">
          <cell r="C14" t="str">
            <v>3061-107</v>
          </cell>
          <cell r="D14" t="str">
            <v xml:space="preserve">ﾌﾗｯﾄﾊﾟｳﾁ  75*370  </v>
          </cell>
          <cell r="G14" t="str">
            <v>100枚/袋　10袋/箱</v>
          </cell>
          <cell r="H14">
            <v>1</v>
          </cell>
          <cell r="I14" t="str">
            <v>箱</v>
          </cell>
          <cell r="M14">
            <v>14500</v>
          </cell>
          <cell r="N14">
            <v>7250</v>
          </cell>
          <cell r="O14">
            <v>0.5</v>
          </cell>
          <cell r="P14">
            <v>3008.8124999999995</v>
          </cell>
        </row>
        <row r="15">
          <cell r="C15" t="str">
            <v>3061-108</v>
          </cell>
          <cell r="D15" t="str">
            <v xml:space="preserve">ﾌﾗｯﾄﾊﾟｳﾁ 100*150  </v>
          </cell>
          <cell r="G15" t="str">
            <v>100枚/袋　10袋/箱</v>
          </cell>
          <cell r="H15">
            <v>1</v>
          </cell>
          <cell r="I15" t="str">
            <v>箱</v>
          </cell>
          <cell r="M15">
            <v>7600</v>
          </cell>
          <cell r="N15">
            <v>3800</v>
          </cell>
          <cell r="O15">
            <v>0.5</v>
          </cell>
          <cell r="P15">
            <v>2112.75</v>
          </cell>
        </row>
        <row r="16">
          <cell r="C16" t="str">
            <v>3061-109</v>
          </cell>
          <cell r="D16" t="str">
            <v xml:space="preserve">ﾌﾗｯﾄﾊﾟｳﾁ 100*200  </v>
          </cell>
          <cell r="G16" t="str">
            <v>100枚/袋　10袋/箱</v>
          </cell>
          <cell r="H16">
            <v>1</v>
          </cell>
          <cell r="I16" t="str">
            <v>箱</v>
          </cell>
          <cell r="M16">
            <v>7100</v>
          </cell>
          <cell r="N16">
            <v>3550</v>
          </cell>
          <cell r="O16">
            <v>0.5</v>
          </cell>
          <cell r="P16">
            <v>2615.625</v>
          </cell>
        </row>
        <row r="17">
          <cell r="C17" t="str">
            <v>3061-110</v>
          </cell>
          <cell r="D17" t="str">
            <v xml:space="preserve">ﾌﾗｯﾄﾊﾟｳﾁ 100*250  </v>
          </cell>
          <cell r="G17" t="str">
            <v>100枚/袋　10袋/箱</v>
          </cell>
          <cell r="H17">
            <v>1</v>
          </cell>
          <cell r="I17" t="str">
            <v>箱</v>
          </cell>
          <cell r="M17">
            <v>9000</v>
          </cell>
          <cell r="N17">
            <v>4500</v>
          </cell>
          <cell r="O17">
            <v>0.5</v>
          </cell>
          <cell r="P17">
            <v>3088.125</v>
          </cell>
        </row>
        <row r="18">
          <cell r="C18" t="str">
            <v>3061-111</v>
          </cell>
          <cell r="D18" t="str">
            <v xml:space="preserve">ﾌﾗｯﾄﾊﾟｳﾁ 100*270  </v>
          </cell>
          <cell r="G18" t="str">
            <v>100枚/袋　10袋/箱</v>
          </cell>
          <cell r="H18">
            <v>1</v>
          </cell>
          <cell r="I18" t="str">
            <v>箱</v>
          </cell>
          <cell r="M18">
            <v>8900</v>
          </cell>
          <cell r="N18">
            <v>4450</v>
          </cell>
          <cell r="O18">
            <v>0.5</v>
          </cell>
          <cell r="P18">
            <v>3418.8750000000005</v>
          </cell>
        </row>
        <row r="19">
          <cell r="C19" t="str">
            <v>3061-112</v>
          </cell>
          <cell r="D19" t="str">
            <v xml:space="preserve">ﾌﾗｯﾄﾊﾟｳﾁ 100*300  </v>
          </cell>
          <cell r="G19" t="str">
            <v>100枚/袋　10袋/箱</v>
          </cell>
          <cell r="H19">
            <v>1</v>
          </cell>
          <cell r="I19" t="str">
            <v>箱</v>
          </cell>
          <cell r="M19">
            <v>12300</v>
          </cell>
          <cell r="N19">
            <v>6150</v>
          </cell>
          <cell r="O19">
            <v>0.5</v>
          </cell>
          <cell r="P19">
            <v>3587.6250000000005</v>
          </cell>
        </row>
        <row r="20">
          <cell r="C20" t="str">
            <v>3061-113</v>
          </cell>
          <cell r="D20" t="str">
            <v xml:space="preserve">ﾌﾗｯﾄﾊﾟｳﾁ 100*350  </v>
          </cell>
          <cell r="G20" t="str">
            <v>100枚/袋　10袋/箱</v>
          </cell>
          <cell r="H20">
            <v>1</v>
          </cell>
          <cell r="I20" t="str">
            <v>箱</v>
          </cell>
          <cell r="M20">
            <v>13300</v>
          </cell>
          <cell r="N20">
            <v>6650</v>
          </cell>
          <cell r="O20">
            <v>0.5</v>
          </cell>
          <cell r="P20">
            <v>4070.2500000000005</v>
          </cell>
        </row>
        <row r="21">
          <cell r="C21" t="str">
            <v>3061-114</v>
          </cell>
          <cell r="D21" t="str">
            <v xml:space="preserve">ﾌﾗｯﾄﾊﾟｳﾁ 100*400  </v>
          </cell>
          <cell r="G21" t="str">
            <v>100枚/袋　5袋/箱</v>
          </cell>
          <cell r="H21">
            <v>1</v>
          </cell>
          <cell r="I21" t="str">
            <v>箱</v>
          </cell>
          <cell r="M21">
            <v>8700</v>
          </cell>
          <cell r="N21">
            <v>4350</v>
          </cell>
          <cell r="O21">
            <v>0.5</v>
          </cell>
          <cell r="P21">
            <v>2188.6875</v>
          </cell>
        </row>
        <row r="22">
          <cell r="C22" t="str">
            <v>3061-115</v>
          </cell>
          <cell r="D22" t="str">
            <v xml:space="preserve">ﾌﾗｯﾄﾊﾟｳﾁ 100*600  </v>
          </cell>
          <cell r="G22" t="str">
            <v>100枚/袋　5袋/箱</v>
          </cell>
          <cell r="H22">
            <v>1</v>
          </cell>
          <cell r="I22" t="str">
            <v>箱</v>
          </cell>
          <cell r="M22">
            <v>7600</v>
          </cell>
          <cell r="N22">
            <v>3800</v>
          </cell>
          <cell r="O22">
            <v>0.5</v>
          </cell>
          <cell r="P22">
            <v>3108.3750000000005</v>
          </cell>
        </row>
        <row r="23">
          <cell r="C23" t="str">
            <v>3061-116</v>
          </cell>
          <cell r="D23" t="str">
            <v xml:space="preserve">ﾌﾗｯﾄﾊﾟｳﾁ 120*200  </v>
          </cell>
          <cell r="G23" t="str">
            <v>100枚/袋　10袋/箱</v>
          </cell>
          <cell r="H23">
            <v>1</v>
          </cell>
          <cell r="I23" t="str">
            <v>箱</v>
          </cell>
          <cell r="M23">
            <v>10700</v>
          </cell>
          <cell r="N23">
            <v>5350</v>
          </cell>
          <cell r="O23">
            <v>0.5</v>
          </cell>
          <cell r="P23">
            <v>3452.625</v>
          </cell>
        </row>
        <row r="24">
          <cell r="C24" t="str">
            <v>3061-117</v>
          </cell>
          <cell r="D24" t="str">
            <v xml:space="preserve">ﾌﾗｯﾄﾊﾟｳﾁ 120*300  </v>
          </cell>
          <cell r="G24" t="str">
            <v>100枚/袋　10袋/箱</v>
          </cell>
          <cell r="H24">
            <v>1</v>
          </cell>
          <cell r="I24" t="str">
            <v>箱</v>
          </cell>
          <cell r="M24">
            <v>13100</v>
          </cell>
          <cell r="N24">
            <v>6550</v>
          </cell>
          <cell r="O24">
            <v>0.5</v>
          </cell>
          <cell r="P24">
            <v>4188.375</v>
          </cell>
        </row>
        <row r="25">
          <cell r="C25" t="str">
            <v>3061-118</v>
          </cell>
          <cell r="D25" t="str">
            <v xml:space="preserve">ﾌﾗｯﾄﾊﾟｳﾁ 150*200  </v>
          </cell>
          <cell r="G25" t="str">
            <v>100枚/袋　10袋/箱</v>
          </cell>
          <cell r="H25">
            <v>1</v>
          </cell>
          <cell r="I25" t="str">
            <v>箱</v>
          </cell>
          <cell r="M25">
            <v>11100</v>
          </cell>
          <cell r="N25">
            <v>5550</v>
          </cell>
          <cell r="O25">
            <v>0.5</v>
          </cell>
          <cell r="P25">
            <v>4002.75</v>
          </cell>
        </row>
        <row r="26">
          <cell r="C26" t="str">
            <v>3061-119</v>
          </cell>
          <cell r="D26" t="str">
            <v xml:space="preserve">ﾌﾗｯﾄﾊﾟｳﾁ 150*300 </v>
          </cell>
          <cell r="G26" t="str">
            <v>100枚/袋　10袋/箱</v>
          </cell>
          <cell r="H26">
            <v>1</v>
          </cell>
          <cell r="I26" t="str">
            <v>箱</v>
          </cell>
          <cell r="M26">
            <v>16600</v>
          </cell>
          <cell r="N26">
            <v>8300</v>
          </cell>
          <cell r="O26">
            <v>0.5</v>
          </cell>
          <cell r="P26">
            <v>5337.5625</v>
          </cell>
        </row>
        <row r="27">
          <cell r="C27" t="str">
            <v>3061-120</v>
          </cell>
          <cell r="D27" t="str">
            <v xml:space="preserve">ﾌﾗｯﾄﾊﾟｳﾁ 150*380  </v>
          </cell>
          <cell r="G27" t="str">
            <v>100枚/袋　5袋/箱</v>
          </cell>
          <cell r="H27">
            <v>1</v>
          </cell>
          <cell r="I27" t="str">
            <v>箱</v>
          </cell>
          <cell r="M27">
            <v>8900</v>
          </cell>
          <cell r="N27">
            <v>4450</v>
          </cell>
          <cell r="O27">
            <v>0.5</v>
          </cell>
          <cell r="P27">
            <v>3302.4375</v>
          </cell>
        </row>
        <row r="28">
          <cell r="C28" t="str">
            <v>3061-121</v>
          </cell>
          <cell r="D28" t="str">
            <v xml:space="preserve">ﾌﾗｯﾄﾊﾟｳﾁ 150*400  </v>
          </cell>
          <cell r="G28" t="str">
            <v>100枚/袋　5袋/箱</v>
          </cell>
          <cell r="H28">
            <v>1</v>
          </cell>
          <cell r="I28" t="str">
            <v>箱</v>
          </cell>
          <cell r="M28">
            <v>12500</v>
          </cell>
          <cell r="N28">
            <v>6250</v>
          </cell>
          <cell r="O28">
            <v>0.5</v>
          </cell>
          <cell r="P28">
            <v>3336.1875</v>
          </cell>
        </row>
        <row r="29">
          <cell r="C29" t="str">
            <v>3061-122</v>
          </cell>
          <cell r="D29" t="str">
            <v xml:space="preserve">ﾌﾗｯﾄﾊﾟｳﾁ 160*220  </v>
          </cell>
          <cell r="G29" t="str">
            <v>100枚/袋　10袋/箱</v>
          </cell>
          <cell r="H29">
            <v>1</v>
          </cell>
          <cell r="I29" t="str">
            <v>箱</v>
          </cell>
          <cell r="M29">
            <v>14700</v>
          </cell>
          <cell r="N29">
            <v>7350</v>
          </cell>
          <cell r="O29">
            <v>0.5</v>
          </cell>
          <cell r="P29">
            <v>4277.8125</v>
          </cell>
        </row>
        <row r="30">
          <cell r="C30" t="str">
            <v>3061-123</v>
          </cell>
          <cell r="D30" t="str">
            <v xml:space="preserve">ﾌﾗｯﾄﾊﾟｳﾁ 160*270  </v>
          </cell>
          <cell r="G30" t="str">
            <v>100枚/袋　10袋/箱</v>
          </cell>
          <cell r="H30">
            <v>1</v>
          </cell>
          <cell r="I30" t="str">
            <v>箱</v>
          </cell>
          <cell r="M30">
            <v>16600</v>
          </cell>
          <cell r="N30">
            <v>8300</v>
          </cell>
          <cell r="O30">
            <v>0.5</v>
          </cell>
          <cell r="P30">
            <v>4952.8125</v>
          </cell>
        </row>
        <row r="31">
          <cell r="C31" t="str">
            <v>3061-124</v>
          </cell>
          <cell r="D31" t="str">
            <v xml:space="preserve">ﾌﾗｯﾄﾊﾟｳﾁ 160*340 </v>
          </cell>
          <cell r="G31" t="str">
            <v>100枚/袋　5袋/箱</v>
          </cell>
          <cell r="H31">
            <v>1</v>
          </cell>
          <cell r="I31" t="str">
            <v>箱</v>
          </cell>
          <cell r="M31">
            <v>11800</v>
          </cell>
          <cell r="N31">
            <v>5900</v>
          </cell>
          <cell r="O31">
            <v>0.5</v>
          </cell>
          <cell r="P31">
            <v>3093.1874999999995</v>
          </cell>
        </row>
        <row r="32">
          <cell r="C32" t="str">
            <v>3061-125</v>
          </cell>
          <cell r="D32" t="str">
            <v xml:space="preserve">ﾌﾗｯﾄﾊﾟｳﾁ 210*280 </v>
          </cell>
          <cell r="G32" t="str">
            <v>100枚/袋　5袋/箱</v>
          </cell>
          <cell r="H32">
            <v>1</v>
          </cell>
          <cell r="I32" t="str">
            <v>箱</v>
          </cell>
          <cell r="M32">
            <v>10400</v>
          </cell>
          <cell r="N32">
            <v>5200</v>
          </cell>
          <cell r="O32">
            <v>0.5</v>
          </cell>
          <cell r="P32">
            <v>3353.0625000000005</v>
          </cell>
        </row>
        <row r="33">
          <cell r="C33" t="str">
            <v>3061-126</v>
          </cell>
          <cell r="D33" t="str">
            <v xml:space="preserve">ﾌﾗｯﾄﾊﾟｳﾁ 210*350  </v>
          </cell>
          <cell r="G33" t="str">
            <v>100枚/袋　10袋/箱</v>
          </cell>
          <cell r="H33">
            <v>1</v>
          </cell>
          <cell r="I33" t="str">
            <v>箱</v>
          </cell>
          <cell r="M33">
            <v>24000</v>
          </cell>
          <cell r="N33">
            <v>12000</v>
          </cell>
          <cell r="O33">
            <v>0.5</v>
          </cell>
          <cell r="P33">
            <v>8086.5</v>
          </cell>
        </row>
        <row r="34">
          <cell r="C34" t="str">
            <v>3061-127</v>
          </cell>
          <cell r="D34" t="str">
            <v xml:space="preserve">ﾌﾗｯﾄﾊﾟｳﾁ 210*420 </v>
          </cell>
          <cell r="G34" t="str">
            <v>100枚/袋　5袋/箱</v>
          </cell>
          <cell r="H34">
            <v>1</v>
          </cell>
          <cell r="I34" t="str">
            <v>箱</v>
          </cell>
          <cell r="M34">
            <v>15100</v>
          </cell>
          <cell r="N34">
            <v>7550</v>
          </cell>
          <cell r="O34">
            <v>0.5</v>
          </cell>
          <cell r="P34">
            <v>4779</v>
          </cell>
        </row>
        <row r="35">
          <cell r="C35" t="str">
            <v>3061-128</v>
          </cell>
          <cell r="D35" t="str">
            <v xml:space="preserve">ﾌﾗｯﾄﾊﾟｳﾁ 250*380 </v>
          </cell>
          <cell r="G35" t="str">
            <v>100枚/袋　10袋/箱</v>
          </cell>
          <cell r="H35">
            <v>1</v>
          </cell>
          <cell r="I35" t="str">
            <v>箱</v>
          </cell>
          <cell r="M35">
            <v>33500</v>
          </cell>
          <cell r="N35">
            <v>16750</v>
          </cell>
          <cell r="O35">
            <v>0.5</v>
          </cell>
          <cell r="P35">
            <v>10459.125</v>
          </cell>
        </row>
        <row r="36">
          <cell r="C36" t="str">
            <v>3061-129</v>
          </cell>
          <cell r="D36" t="str">
            <v xml:space="preserve">ﾌﾗｯﾄﾊﾟｳﾁ 250*500 </v>
          </cell>
          <cell r="G36" t="str">
            <v>100枚/袋　5袋/箱</v>
          </cell>
          <cell r="H36">
            <v>1</v>
          </cell>
          <cell r="I36" t="str">
            <v>箱</v>
          </cell>
          <cell r="M36">
            <v>20300</v>
          </cell>
          <cell r="N36">
            <v>10150</v>
          </cell>
          <cell r="O36">
            <v>0.5</v>
          </cell>
          <cell r="P36">
            <v>6694.3125</v>
          </cell>
        </row>
        <row r="37">
          <cell r="C37" t="str">
            <v>3061-130</v>
          </cell>
          <cell r="D37" t="str">
            <v xml:space="preserve">ﾌﾗｯﾄﾊﾟｳﾁ 270*350 </v>
          </cell>
          <cell r="G37" t="str">
            <v>100枚/袋　5袋/箱</v>
          </cell>
          <cell r="H37">
            <v>1</v>
          </cell>
          <cell r="I37" t="str">
            <v>箱</v>
          </cell>
          <cell r="M37">
            <v>16300</v>
          </cell>
          <cell r="N37">
            <v>8150</v>
          </cell>
          <cell r="O37">
            <v>0.5</v>
          </cell>
          <cell r="P37">
            <v>5192.4375</v>
          </cell>
        </row>
        <row r="38">
          <cell r="C38" t="str">
            <v>3061-131</v>
          </cell>
          <cell r="D38" t="str">
            <v xml:space="preserve">ﾌﾗｯﾄﾊﾟｳﾁ 270*450 </v>
          </cell>
          <cell r="G38" t="str">
            <v>100枚/袋　5袋/箱</v>
          </cell>
          <cell r="H38">
            <v>1</v>
          </cell>
          <cell r="I38" t="str">
            <v>箱</v>
          </cell>
          <cell r="M38">
            <v>19200</v>
          </cell>
          <cell r="N38">
            <v>9600</v>
          </cell>
          <cell r="O38">
            <v>0.5</v>
          </cell>
          <cell r="P38">
            <v>6463.125</v>
          </cell>
        </row>
        <row r="39">
          <cell r="C39" t="str">
            <v>3061-132</v>
          </cell>
          <cell r="D39" t="str">
            <v xml:space="preserve">ﾌﾗｯﾄﾊﾟｳﾁ 320*500 </v>
          </cell>
          <cell r="G39" t="str">
            <v>100枚/袋　5袋/箱</v>
          </cell>
          <cell r="H39">
            <v>1</v>
          </cell>
          <cell r="I39" t="str">
            <v>箱</v>
          </cell>
          <cell r="M39">
            <v>22700</v>
          </cell>
          <cell r="N39">
            <v>11350</v>
          </cell>
          <cell r="O39">
            <v>0.5</v>
          </cell>
          <cell r="P39">
            <v>7678.125</v>
          </cell>
        </row>
        <row r="40">
          <cell r="C40" t="str">
            <v>3061-133</v>
          </cell>
          <cell r="D40" t="str">
            <v xml:space="preserve">ﾌﾗｯﾄﾊﾟｳﾁ 320*600 </v>
          </cell>
          <cell r="G40" t="str">
            <v>100枚/袋　5袋/箱</v>
          </cell>
          <cell r="H40">
            <v>1</v>
          </cell>
          <cell r="I40" t="str">
            <v>箱</v>
          </cell>
          <cell r="M40">
            <v>26600</v>
          </cell>
          <cell r="N40">
            <v>13300</v>
          </cell>
          <cell r="O40">
            <v>0.5</v>
          </cell>
          <cell r="P40">
            <v>8893.125</v>
          </cell>
        </row>
        <row r="41">
          <cell r="C41" t="str">
            <v>3061-134</v>
          </cell>
          <cell r="D41" t="str">
            <v xml:space="preserve">ﾌﾗｯﾄﾊﾟｳﾁ 420*500 </v>
          </cell>
          <cell r="G41" t="str">
            <v>100枚/袋　5袋/箱</v>
          </cell>
          <cell r="H41">
            <v>1</v>
          </cell>
          <cell r="I41" t="str">
            <v>箱</v>
          </cell>
          <cell r="M41">
            <v>38600</v>
          </cell>
          <cell r="N41">
            <v>19300</v>
          </cell>
          <cell r="O41">
            <v>0.5</v>
          </cell>
          <cell r="P41">
            <v>10767.9375</v>
          </cell>
        </row>
        <row r="42">
          <cell r="C42" t="str">
            <v>3061-135</v>
          </cell>
          <cell r="D42" t="str">
            <v xml:space="preserve">ﾌﾗｯﾄﾊﾟｳﾁ 420*600 </v>
          </cell>
          <cell r="G42" t="str">
            <v>100枚/袋　5袋/箱</v>
          </cell>
          <cell r="H42">
            <v>1</v>
          </cell>
          <cell r="I42" t="str">
            <v>箱</v>
          </cell>
          <cell r="M42">
            <v>42900</v>
          </cell>
          <cell r="N42">
            <v>21450</v>
          </cell>
          <cell r="O42">
            <v>0.5</v>
          </cell>
          <cell r="P42">
            <v>12291.75</v>
          </cell>
        </row>
        <row r="43">
          <cell r="C43" t="str">
            <v>3061-136</v>
          </cell>
          <cell r="D43" t="str">
            <v>ﾌﾗｯﾄﾊﾟｳﾁ 160*600</v>
          </cell>
          <cell r="G43" t="str">
            <v>100枚/袋　5袋/箱</v>
          </cell>
          <cell r="H43">
            <v>1</v>
          </cell>
          <cell r="I43" t="str">
            <v>箱</v>
          </cell>
          <cell r="M43">
            <v>15500</v>
          </cell>
          <cell r="N43">
            <v>7750</v>
          </cell>
          <cell r="O43">
            <v>0.5</v>
          </cell>
          <cell r="P43">
            <v>5158.6875</v>
          </cell>
        </row>
        <row r="44">
          <cell r="C44" t="str">
            <v>3061-200</v>
          </cell>
          <cell r="D44" t="str">
            <v>ﾌﾗｯﾄﾛｰﾙ   50*200</v>
          </cell>
          <cell r="G44" t="str">
            <v>１巻/箱</v>
          </cell>
          <cell r="H44">
            <v>1</v>
          </cell>
          <cell r="I44" t="str">
            <v>巻</v>
          </cell>
          <cell r="M44">
            <v>5500</v>
          </cell>
          <cell r="N44">
            <v>2750</v>
          </cell>
          <cell r="O44">
            <v>0.5</v>
          </cell>
          <cell r="P44">
            <v>1139.0625</v>
          </cell>
        </row>
        <row r="45">
          <cell r="C45" t="str">
            <v>3061-201</v>
          </cell>
          <cell r="D45" t="str">
            <v xml:space="preserve">ﾌﾗｯﾄﾛｰﾙ   75*200  </v>
          </cell>
          <cell r="G45" t="str">
            <v>１巻/箱</v>
          </cell>
          <cell r="H45">
            <v>1</v>
          </cell>
          <cell r="I45" t="str">
            <v>巻</v>
          </cell>
          <cell r="M45">
            <v>7700</v>
          </cell>
          <cell r="N45">
            <v>3850</v>
          </cell>
          <cell r="O45">
            <v>0.5</v>
          </cell>
          <cell r="P45">
            <v>1432.6875</v>
          </cell>
        </row>
        <row r="46">
          <cell r="C46" t="str">
            <v>3061-202</v>
          </cell>
          <cell r="D46" t="str">
            <v xml:space="preserve">ﾌﾗｯﾄﾛｰﾙ  100*200  </v>
          </cell>
          <cell r="G46" t="str">
            <v>１巻/箱</v>
          </cell>
          <cell r="H46">
            <v>1</v>
          </cell>
          <cell r="I46" t="str">
            <v>巻</v>
          </cell>
          <cell r="M46">
            <v>11100</v>
          </cell>
          <cell r="N46">
            <v>5550</v>
          </cell>
          <cell r="O46">
            <v>0.5</v>
          </cell>
          <cell r="P46">
            <v>1922.0625</v>
          </cell>
        </row>
        <row r="47">
          <cell r="C47" t="str">
            <v>3061-203</v>
          </cell>
          <cell r="D47" t="str">
            <v xml:space="preserve">ﾌﾗｯﾄﾛｰﾙ  150*200   </v>
          </cell>
          <cell r="G47" t="str">
            <v>１巻/箱</v>
          </cell>
          <cell r="H47">
            <v>1</v>
          </cell>
          <cell r="I47" t="str">
            <v>巻</v>
          </cell>
          <cell r="M47">
            <v>16600</v>
          </cell>
          <cell r="N47">
            <v>8300</v>
          </cell>
          <cell r="O47">
            <v>0.5</v>
          </cell>
          <cell r="P47">
            <v>2951.4374999999995</v>
          </cell>
        </row>
        <row r="48">
          <cell r="C48" t="str">
            <v>3061-204</v>
          </cell>
          <cell r="D48" t="str">
            <v xml:space="preserve">ﾌﾗｯﾄﾛｰﾙ  210*200   </v>
          </cell>
          <cell r="G48" t="str">
            <v>１巻/箱</v>
          </cell>
          <cell r="H48">
            <v>1</v>
          </cell>
          <cell r="I48" t="str">
            <v>巻</v>
          </cell>
          <cell r="M48">
            <v>21500</v>
          </cell>
          <cell r="N48">
            <v>10750</v>
          </cell>
          <cell r="O48">
            <v>0.5</v>
          </cell>
          <cell r="P48">
            <v>3437.4375000000005</v>
          </cell>
        </row>
        <row r="49">
          <cell r="C49" t="str">
            <v>3061-205</v>
          </cell>
          <cell r="D49" t="str">
            <v xml:space="preserve">ﾌﾗｯﾄﾛｰﾙ  250*200   </v>
          </cell>
          <cell r="G49" t="str">
            <v>１巻/箱</v>
          </cell>
          <cell r="H49">
            <v>1</v>
          </cell>
          <cell r="I49" t="str">
            <v>巻</v>
          </cell>
          <cell r="M49">
            <v>25300</v>
          </cell>
          <cell r="N49">
            <v>12650</v>
          </cell>
          <cell r="O49">
            <v>0.5</v>
          </cell>
          <cell r="P49">
            <v>4333.5</v>
          </cell>
        </row>
        <row r="50">
          <cell r="C50" t="str">
            <v>3061-206</v>
          </cell>
          <cell r="D50" t="str">
            <v xml:space="preserve">ﾌﾗｯﾄﾛｰﾙ  300*200   </v>
          </cell>
          <cell r="G50" t="str">
            <v>１巻/箱</v>
          </cell>
          <cell r="H50">
            <v>1</v>
          </cell>
          <cell r="I50" t="str">
            <v>巻</v>
          </cell>
          <cell r="M50">
            <v>33900</v>
          </cell>
          <cell r="N50">
            <v>16950</v>
          </cell>
          <cell r="O50">
            <v>0.5</v>
          </cell>
          <cell r="P50">
            <v>4757.0625</v>
          </cell>
        </row>
        <row r="51">
          <cell r="C51" t="str">
            <v>3061-207</v>
          </cell>
          <cell r="D51" t="str">
            <v xml:space="preserve">ﾌﾗｯﾄﾛｰﾙ  380*200  </v>
          </cell>
          <cell r="G51" t="str">
            <v>１巻/箱</v>
          </cell>
          <cell r="H51">
            <v>1</v>
          </cell>
          <cell r="I51" t="str">
            <v>巻</v>
          </cell>
          <cell r="M51">
            <v>37900</v>
          </cell>
          <cell r="N51">
            <v>18950</v>
          </cell>
          <cell r="O51">
            <v>0.5</v>
          </cell>
          <cell r="P51">
            <v>6793.8749999999991</v>
          </cell>
        </row>
        <row r="52">
          <cell r="C52" t="str">
            <v>3061-208</v>
          </cell>
          <cell r="D52" t="str">
            <v xml:space="preserve">ﾌﾗｯﾄﾛｰﾙ  420*100  </v>
          </cell>
          <cell r="G52" t="str">
            <v>１巻/箱</v>
          </cell>
          <cell r="H52">
            <v>1</v>
          </cell>
          <cell r="I52" t="str">
            <v>巻</v>
          </cell>
          <cell r="M52">
            <v>21500</v>
          </cell>
          <cell r="N52">
            <v>10750</v>
          </cell>
          <cell r="O52">
            <v>0.5</v>
          </cell>
          <cell r="P52">
            <v>3641.6249999999995</v>
          </cell>
        </row>
        <row r="53">
          <cell r="C53" t="str">
            <v>3061-209</v>
          </cell>
          <cell r="D53" t="str">
            <v>ﾌﾗｯﾄﾛｰﾙ  500*100</v>
          </cell>
          <cell r="G53" t="str">
            <v>１巻/箱</v>
          </cell>
          <cell r="H53">
            <v>1</v>
          </cell>
          <cell r="I53" t="str">
            <v>巻</v>
          </cell>
          <cell r="M53">
            <v>30000</v>
          </cell>
          <cell r="N53">
            <v>15000</v>
          </cell>
          <cell r="O53">
            <v>0.5</v>
          </cell>
          <cell r="P53">
            <v>4725</v>
          </cell>
        </row>
        <row r="54">
          <cell r="C54" t="str">
            <v>3061-300</v>
          </cell>
          <cell r="D54" t="str">
            <v>ViewPack 500*100</v>
          </cell>
          <cell r="G54" t="str">
            <v>１巻/箱</v>
          </cell>
          <cell r="H54">
            <v>1</v>
          </cell>
          <cell r="I54" t="str">
            <v>巻</v>
          </cell>
          <cell r="M54">
            <v>30000</v>
          </cell>
          <cell r="N54">
            <v>15000</v>
          </cell>
          <cell r="O54">
            <v>0.5</v>
          </cell>
          <cell r="P54">
            <v>7075.6875</v>
          </cell>
        </row>
        <row r="55">
          <cell r="C55" t="str">
            <v>3061-400</v>
          </cell>
          <cell r="D55" t="str">
            <v>ｶﾞｾｯﾄﾊﾟｳﾁ  75*250</v>
          </cell>
          <cell r="G55" t="str">
            <v>100枚/袋　5袋/箱</v>
          </cell>
          <cell r="H55">
            <v>1</v>
          </cell>
          <cell r="I55" t="str">
            <v>箱</v>
          </cell>
          <cell r="M55">
            <v>18000</v>
          </cell>
          <cell r="N55">
            <v>9000</v>
          </cell>
          <cell r="O55">
            <v>0.5</v>
          </cell>
          <cell r="P55">
            <v>5896.125</v>
          </cell>
        </row>
        <row r="56">
          <cell r="C56" t="str">
            <v>3061-401</v>
          </cell>
          <cell r="D56" t="str">
            <v>ｶﾞｾｯﾄﾊﾟｳﾁ  75*300</v>
          </cell>
          <cell r="G56" t="str">
            <v>100枚/袋　5袋/箱</v>
          </cell>
          <cell r="H56">
            <v>1</v>
          </cell>
          <cell r="I56" t="str">
            <v>箱</v>
          </cell>
          <cell r="M56">
            <v>14700</v>
          </cell>
          <cell r="N56">
            <v>7350</v>
          </cell>
          <cell r="O56">
            <v>0.5</v>
          </cell>
          <cell r="P56">
            <v>4802.625</v>
          </cell>
        </row>
        <row r="57">
          <cell r="C57" t="str">
            <v>3061-402</v>
          </cell>
          <cell r="D57" t="str">
            <v>ｶﾞｾｯﾄﾊﾟｳﾁ 100*300</v>
          </cell>
          <cell r="G57" t="str">
            <v>100枚/袋　5袋/箱</v>
          </cell>
          <cell r="H57">
            <v>1</v>
          </cell>
          <cell r="I57" t="str">
            <v>箱</v>
          </cell>
          <cell r="M57">
            <v>10700</v>
          </cell>
          <cell r="N57">
            <v>5350</v>
          </cell>
          <cell r="O57">
            <v>0.5</v>
          </cell>
          <cell r="P57">
            <v>4883.625</v>
          </cell>
        </row>
        <row r="58">
          <cell r="C58" t="str">
            <v>3061-403</v>
          </cell>
          <cell r="D58" t="str">
            <v>ｶﾞｾｯﾄﾊﾟｳﾁ 150*300</v>
          </cell>
          <cell r="G58" t="str">
            <v>100枚/袋　5袋/箱</v>
          </cell>
          <cell r="H58">
            <v>1</v>
          </cell>
          <cell r="I58" t="str">
            <v>箱</v>
          </cell>
          <cell r="M58">
            <v>12900</v>
          </cell>
          <cell r="N58">
            <v>6450</v>
          </cell>
          <cell r="O58">
            <v>0.5</v>
          </cell>
          <cell r="P58">
            <v>6458.0625000000009</v>
          </cell>
        </row>
        <row r="59">
          <cell r="C59" t="str">
            <v>3061-404</v>
          </cell>
          <cell r="D59" t="str">
            <v>ｶﾞｾｯﾄﾊﾟｳﾁ 200*400</v>
          </cell>
          <cell r="G59" t="str">
            <v>100枚/袋　5袋/箱</v>
          </cell>
          <cell r="H59">
            <v>1</v>
          </cell>
          <cell r="I59" t="str">
            <v>箱</v>
          </cell>
          <cell r="M59">
            <v>19200</v>
          </cell>
          <cell r="N59">
            <v>9600</v>
          </cell>
          <cell r="O59">
            <v>0.5</v>
          </cell>
          <cell r="P59">
            <v>6979.5</v>
          </cell>
        </row>
        <row r="60">
          <cell r="C60" t="str">
            <v>3061-405</v>
          </cell>
          <cell r="D60" t="str">
            <v>ｶﾞｾｯﾄﾊﾟｳﾁ 250*480</v>
          </cell>
          <cell r="G60" t="str">
            <v>100枚/袋　5袋/箱</v>
          </cell>
          <cell r="H60">
            <v>1</v>
          </cell>
          <cell r="I60" t="str">
            <v>箱</v>
          </cell>
          <cell r="M60">
            <v>27200</v>
          </cell>
          <cell r="N60">
            <v>13600</v>
          </cell>
          <cell r="O60">
            <v>0.5</v>
          </cell>
          <cell r="P60">
            <v>9424.6875</v>
          </cell>
        </row>
        <row r="61">
          <cell r="C61" t="str">
            <v>3061-406</v>
          </cell>
          <cell r="D61" t="str">
            <v>ｶﾞｾｯﾄﾊﾟｳﾁ 300*550</v>
          </cell>
          <cell r="G61" t="str">
            <v>100枚/袋　5袋/箱</v>
          </cell>
          <cell r="H61">
            <v>1</v>
          </cell>
          <cell r="I61" t="str">
            <v>箱</v>
          </cell>
          <cell r="M61">
            <v>43000</v>
          </cell>
          <cell r="N61">
            <v>21500</v>
          </cell>
          <cell r="O61">
            <v>0.5</v>
          </cell>
          <cell r="P61">
            <v>12023.4375</v>
          </cell>
        </row>
        <row r="62">
          <cell r="C62" t="str">
            <v>3061-407</v>
          </cell>
          <cell r="D62" t="str">
            <v>ｶﾞｾｯﾄﾊﾟｳﾁ 320*500</v>
          </cell>
          <cell r="G62" t="str">
            <v>100枚/袋　5袋/箱</v>
          </cell>
          <cell r="H62">
            <v>1</v>
          </cell>
          <cell r="I62" t="str">
            <v>箱</v>
          </cell>
          <cell r="M62">
            <v>48000</v>
          </cell>
          <cell r="N62">
            <v>24000</v>
          </cell>
          <cell r="O62">
            <v>0.5</v>
          </cell>
          <cell r="P62">
            <v>10734.1875</v>
          </cell>
        </row>
        <row r="63">
          <cell r="C63" t="str">
            <v>3061-408</v>
          </cell>
          <cell r="D63" t="str">
            <v>ｶﾞｾｯﾄﾊﾟｳﾁ 150*380</v>
          </cell>
          <cell r="G63" t="str">
            <v>100枚/袋　5袋/箱</v>
          </cell>
          <cell r="H63">
            <v>1</v>
          </cell>
          <cell r="I63" t="str">
            <v>箱</v>
          </cell>
          <cell r="M63">
            <v>18800</v>
          </cell>
          <cell r="N63">
            <v>9400</v>
          </cell>
          <cell r="O63">
            <v>0.5</v>
          </cell>
          <cell r="P63">
            <v>6468.1875</v>
          </cell>
        </row>
        <row r="64">
          <cell r="C64" t="str">
            <v>3061-409</v>
          </cell>
          <cell r="D64" t="str">
            <v>ｶﾞｾｯﾄﾊﾟｳﾁ 160*360</v>
          </cell>
          <cell r="G64" t="str">
            <v>100枚/袋　5袋/箱</v>
          </cell>
          <cell r="H64">
            <v>1</v>
          </cell>
          <cell r="I64" t="str">
            <v>箱</v>
          </cell>
          <cell r="M64">
            <v>18800</v>
          </cell>
          <cell r="N64">
            <v>9400</v>
          </cell>
          <cell r="O64">
            <v>0.5</v>
          </cell>
          <cell r="P64">
            <v>6468.1875</v>
          </cell>
        </row>
        <row r="65">
          <cell r="C65" t="str">
            <v>3061-410</v>
          </cell>
          <cell r="D65" t="str">
            <v>ｶﾞｾｯﾄﾊﾟｳﾁ 200*480</v>
          </cell>
          <cell r="G65" t="str">
            <v>100枚/袋　5袋/箱</v>
          </cell>
          <cell r="H65">
            <v>1</v>
          </cell>
          <cell r="I65" t="str">
            <v>箱</v>
          </cell>
          <cell r="M65">
            <v>24500</v>
          </cell>
          <cell r="N65">
            <v>12250</v>
          </cell>
          <cell r="O65">
            <v>0.5</v>
          </cell>
          <cell r="P65">
            <v>8447.625</v>
          </cell>
        </row>
        <row r="66">
          <cell r="C66" t="str">
            <v>3061-411</v>
          </cell>
          <cell r="D66" t="str">
            <v>ｶﾞｾｯﾄﾊﾟｳﾁ 420*600</v>
          </cell>
          <cell r="G66" t="str">
            <v>100枚/袋　5袋/箱</v>
          </cell>
          <cell r="H66">
            <v>1</v>
          </cell>
          <cell r="I66" t="str">
            <v>箱</v>
          </cell>
          <cell r="M66">
            <v>56000</v>
          </cell>
          <cell r="N66">
            <v>28000</v>
          </cell>
          <cell r="O66">
            <v>0.5</v>
          </cell>
          <cell r="P66">
            <v>18373.5</v>
          </cell>
        </row>
        <row r="67">
          <cell r="C67" t="str">
            <v>3061-500</v>
          </cell>
          <cell r="D67" t="str">
            <v>ｶﾞｾｯﾄﾛｰﾙ　100*100</v>
          </cell>
          <cell r="G67" t="str">
            <v>１巻/箱</v>
          </cell>
          <cell r="H67">
            <v>1</v>
          </cell>
          <cell r="I67" t="str">
            <v>巻</v>
          </cell>
          <cell r="M67">
            <v>6900</v>
          </cell>
          <cell r="N67">
            <v>3450</v>
          </cell>
          <cell r="O67">
            <v>0.5</v>
          </cell>
          <cell r="P67">
            <v>1933.8750000000002</v>
          </cell>
        </row>
        <row r="68">
          <cell r="C68" t="str">
            <v>3061-501</v>
          </cell>
          <cell r="D68" t="str">
            <v>ｶﾞｾｯﾄﾛｰﾙ　150*100</v>
          </cell>
          <cell r="G68" t="str">
            <v>１巻/箱</v>
          </cell>
          <cell r="H68">
            <v>1</v>
          </cell>
          <cell r="I68" t="str">
            <v>巻</v>
          </cell>
          <cell r="M68">
            <v>10200</v>
          </cell>
          <cell r="N68">
            <v>5100</v>
          </cell>
          <cell r="O68">
            <v>0.5</v>
          </cell>
          <cell r="P68">
            <v>2414.8125</v>
          </cell>
        </row>
        <row r="69">
          <cell r="C69" t="str">
            <v>3061-502</v>
          </cell>
          <cell r="D69" t="str">
            <v>ｶﾞｾｯﾄﾛｰﾙ　200*100</v>
          </cell>
          <cell r="G69" t="str">
            <v>１巻/箱</v>
          </cell>
          <cell r="H69">
            <v>1</v>
          </cell>
          <cell r="I69" t="str">
            <v>巻</v>
          </cell>
          <cell r="M69">
            <v>13600</v>
          </cell>
          <cell r="N69">
            <v>6800</v>
          </cell>
          <cell r="O69">
            <v>0.5</v>
          </cell>
          <cell r="P69">
            <v>2821.5</v>
          </cell>
        </row>
        <row r="70">
          <cell r="C70" t="str">
            <v>3061-503</v>
          </cell>
          <cell r="D70" t="str">
            <v>ｶﾞｾｯﾄﾛｰﾙ  250*100　</v>
          </cell>
          <cell r="G70" t="str">
            <v>１巻/箱</v>
          </cell>
          <cell r="H70">
            <v>1</v>
          </cell>
          <cell r="I70" t="str">
            <v>巻</v>
          </cell>
          <cell r="M70">
            <v>18400</v>
          </cell>
          <cell r="N70">
            <v>9200</v>
          </cell>
          <cell r="O70">
            <v>0.5</v>
          </cell>
          <cell r="P70">
            <v>3255.1875</v>
          </cell>
        </row>
        <row r="71">
          <cell r="C71" t="str">
            <v>3061-504</v>
          </cell>
          <cell r="D71" t="str">
            <v>ｶﾞｾｯﾄﾛｰﾙ　300*100</v>
          </cell>
          <cell r="G71" t="str">
            <v>１巻/箱</v>
          </cell>
          <cell r="H71">
            <v>1</v>
          </cell>
          <cell r="I71" t="str">
            <v>巻</v>
          </cell>
          <cell r="M71">
            <v>17600</v>
          </cell>
          <cell r="N71">
            <v>8800</v>
          </cell>
          <cell r="O71">
            <v>0.5</v>
          </cell>
          <cell r="P71">
            <v>3744.5625</v>
          </cell>
        </row>
        <row r="72">
          <cell r="C72" t="str">
            <v>3061-505</v>
          </cell>
          <cell r="D72" t="str">
            <v>ｶﾞｾｯﾄﾛｰﾙ　380*100</v>
          </cell>
          <cell r="G72" t="str">
            <v>１巻/箱</v>
          </cell>
          <cell r="H72">
            <v>1</v>
          </cell>
          <cell r="I72" t="str">
            <v>巻</v>
          </cell>
          <cell r="M72">
            <v>28900</v>
          </cell>
          <cell r="N72">
            <v>14450</v>
          </cell>
          <cell r="O72">
            <v>0.5</v>
          </cell>
          <cell r="P72">
            <v>5440.5000000000009</v>
          </cell>
        </row>
        <row r="73">
          <cell r="C73" t="str">
            <v>3061-506</v>
          </cell>
          <cell r="D73" t="str">
            <v>ｶﾞｾｯﾄﾛｰﾙ　75*100</v>
          </cell>
          <cell r="G73" t="str">
            <v>１巻/箱</v>
          </cell>
          <cell r="H73">
            <v>1</v>
          </cell>
          <cell r="I73" t="str">
            <v>巻</v>
          </cell>
          <cell r="M73">
            <v>8100</v>
          </cell>
          <cell r="N73">
            <v>4050</v>
          </cell>
          <cell r="O73">
            <v>0.5</v>
          </cell>
          <cell r="P73">
            <v>1787.0625</v>
          </cell>
        </row>
        <row r="74">
          <cell r="C74" t="str">
            <v>3061-600</v>
          </cell>
          <cell r="D74" t="str">
            <v xml:space="preserve">ｸﾘｰﾝﾃｯｸｽﾊﾞｯｸ 210*420 </v>
          </cell>
          <cell r="G74" t="str">
            <v>100枚/袋　5袋/箱</v>
          </cell>
          <cell r="H74">
            <v>1</v>
          </cell>
          <cell r="I74" t="str">
            <v>箱</v>
          </cell>
          <cell r="M74">
            <v>30250</v>
          </cell>
          <cell r="N74">
            <v>15125</v>
          </cell>
          <cell r="O74">
            <v>0.5</v>
          </cell>
          <cell r="P74">
            <v>9174.9375</v>
          </cell>
        </row>
        <row r="75">
          <cell r="C75" t="str">
            <v>3061-601</v>
          </cell>
          <cell r="D75" t="str">
            <v>ｸﾘｰﾝﾃｯｸｽﾊﾞｯｸ 270*350</v>
          </cell>
          <cell r="G75" t="str">
            <v>100枚/袋　5袋/箱</v>
          </cell>
          <cell r="H75">
            <v>1</v>
          </cell>
          <cell r="I75" t="str">
            <v>箱</v>
          </cell>
          <cell r="M75">
            <v>35900</v>
          </cell>
          <cell r="N75">
            <v>17950</v>
          </cell>
          <cell r="O75">
            <v>0.5</v>
          </cell>
          <cell r="P75">
            <v>10341</v>
          </cell>
        </row>
        <row r="76">
          <cell r="C76" t="str">
            <v>3061-602</v>
          </cell>
          <cell r="D76" t="str">
            <v xml:space="preserve">ｸﾘｰﾝﾃｯｸｽﾊﾞｯｸ 270*450 </v>
          </cell>
          <cell r="G76" t="str">
            <v>100枚/袋　5袋/箱</v>
          </cell>
          <cell r="H76">
            <v>1</v>
          </cell>
          <cell r="I76" t="str">
            <v>箱</v>
          </cell>
          <cell r="M76">
            <v>40300</v>
          </cell>
          <cell r="N76">
            <v>20150</v>
          </cell>
          <cell r="O76">
            <v>0.5</v>
          </cell>
          <cell r="P76">
            <v>11829.375</v>
          </cell>
        </row>
        <row r="77">
          <cell r="C77" t="str">
            <v>3061-603</v>
          </cell>
          <cell r="D77" t="str">
            <v xml:space="preserve">ｸﾘｰﾝﾃｯｸｽﾊﾞｯｸ 320*500 </v>
          </cell>
          <cell r="G77" t="str">
            <v>100枚/袋　1袋/箱</v>
          </cell>
          <cell r="H77">
            <v>1</v>
          </cell>
          <cell r="I77" t="str">
            <v>箱</v>
          </cell>
          <cell r="M77">
            <v>11380</v>
          </cell>
          <cell r="N77">
            <v>5690</v>
          </cell>
          <cell r="O77">
            <v>0.5</v>
          </cell>
          <cell r="P77">
            <v>3342.9375</v>
          </cell>
        </row>
        <row r="78">
          <cell r="C78" t="str">
            <v>3061-604</v>
          </cell>
          <cell r="D78" t="str">
            <v xml:space="preserve">ｸﾘｰﾝﾃｯｸｽﾊﾞｯｸ 420*450 </v>
          </cell>
          <cell r="G78" t="str">
            <v>100枚/袋　1袋/箱</v>
          </cell>
          <cell r="H78">
            <v>1</v>
          </cell>
          <cell r="I78" t="str">
            <v>箱</v>
          </cell>
          <cell r="M78">
            <v>14800</v>
          </cell>
          <cell r="N78">
            <v>7400</v>
          </cell>
          <cell r="O78">
            <v>0.5</v>
          </cell>
          <cell r="P78">
            <v>4262.625</v>
          </cell>
        </row>
        <row r="79">
          <cell r="C79" t="str">
            <v>3061-605</v>
          </cell>
          <cell r="D79" t="str">
            <v xml:space="preserve">ｸﾘｰﾝﾃｯｸｽﾊﾞｯｸ 420*600 </v>
          </cell>
          <cell r="G79" t="str">
            <v>100枚/袋　1袋/箱</v>
          </cell>
          <cell r="H79">
            <v>1</v>
          </cell>
          <cell r="I79" t="str">
            <v>箱</v>
          </cell>
          <cell r="M79">
            <v>14540</v>
          </cell>
          <cell r="N79">
            <v>7270</v>
          </cell>
          <cell r="O79">
            <v>0.5</v>
          </cell>
          <cell r="P79">
            <v>4272.75</v>
          </cell>
        </row>
        <row r="80">
          <cell r="C80" t="str">
            <v>3061-606</v>
          </cell>
          <cell r="D80" t="str">
            <v xml:space="preserve">ｸﾘｰﾝﾃｯｸｽﾊﾞｯｸ 480*640 </v>
          </cell>
          <cell r="G80" t="str">
            <v>100枚/袋　1袋/箱</v>
          </cell>
          <cell r="H80">
            <v>1</v>
          </cell>
          <cell r="I80" t="str">
            <v>箱</v>
          </cell>
          <cell r="M80">
            <v>24380</v>
          </cell>
          <cell r="N80">
            <v>12190</v>
          </cell>
          <cell r="O80">
            <v>0.5</v>
          </cell>
          <cell r="P80">
            <v>7160.0625</v>
          </cell>
        </row>
        <row r="81">
          <cell r="C81" t="str">
            <v>3061-607</v>
          </cell>
          <cell r="D81" t="str">
            <v xml:space="preserve">ｸﾘｰﾝﾃｯｸｽﾊﾞｯｸ 480*750 </v>
          </cell>
          <cell r="G81" t="str">
            <v>100枚/袋　1袋/箱</v>
          </cell>
          <cell r="H81">
            <v>1</v>
          </cell>
          <cell r="I81" t="str">
            <v>箱</v>
          </cell>
          <cell r="M81">
            <v>28100</v>
          </cell>
          <cell r="N81">
            <v>14050</v>
          </cell>
          <cell r="O81">
            <v>0.5</v>
          </cell>
          <cell r="P81">
            <v>8094.9375</v>
          </cell>
        </row>
        <row r="82">
          <cell r="C82" t="str">
            <v>3061-608</v>
          </cell>
          <cell r="D82" t="str">
            <v xml:space="preserve">ｸﾘｰﾝﾃｯｸｽﾊﾞｯｸ 660*900 </v>
          </cell>
          <cell r="G82" t="str">
            <v>50枚/袋　1袋/箱</v>
          </cell>
          <cell r="H82">
            <v>1</v>
          </cell>
          <cell r="I82" t="str">
            <v>箱</v>
          </cell>
          <cell r="M82">
            <v>16600</v>
          </cell>
          <cell r="N82">
            <v>8300</v>
          </cell>
          <cell r="O82">
            <v>0.5</v>
          </cell>
          <cell r="P82">
            <v>4858.3125</v>
          </cell>
        </row>
        <row r="83">
          <cell r="C83" t="str">
            <v>3061-609</v>
          </cell>
          <cell r="D83" t="str">
            <v xml:space="preserve">ｸﾘｰﾝﾃｯｸｽﾊﾞｯｸ420*1180 </v>
          </cell>
          <cell r="G83" t="str">
            <v>100枚/袋　1袋/箱</v>
          </cell>
          <cell r="H83">
            <v>1</v>
          </cell>
          <cell r="I83" t="str">
            <v>箱</v>
          </cell>
          <cell r="M83">
            <v>24500</v>
          </cell>
          <cell r="N83">
            <v>12250</v>
          </cell>
          <cell r="O83">
            <v>0.5</v>
          </cell>
          <cell r="P83">
            <v>15001.875</v>
          </cell>
        </row>
        <row r="84">
          <cell r="C84" t="str">
            <v>3061-610</v>
          </cell>
          <cell r="D84" t="str">
            <v xml:space="preserve">ｸﾘｰﾝﾃｯｸｽﾊﾞｯｸ750*1200  </v>
          </cell>
          <cell r="G84" t="str">
            <v>50枚/袋　1袋/箱</v>
          </cell>
          <cell r="H84">
            <v>1</v>
          </cell>
          <cell r="I84" t="str">
            <v>箱</v>
          </cell>
          <cell r="M84">
            <v>25525</v>
          </cell>
          <cell r="N84">
            <v>12762.5</v>
          </cell>
          <cell r="O84">
            <v>0.5</v>
          </cell>
          <cell r="P84">
            <v>7740.5625</v>
          </cell>
        </row>
        <row r="85">
          <cell r="C85" t="str">
            <v>3061-611</v>
          </cell>
          <cell r="D85" t="str">
            <v>ｸﾘｰﾝﾃｯｸｽﾊﾞｯｸ270*700</v>
          </cell>
          <cell r="G85" t="str">
            <v>100枚/袋　2袋/箱</v>
          </cell>
          <cell r="H85">
            <v>1</v>
          </cell>
          <cell r="I85" t="str">
            <v>箱</v>
          </cell>
          <cell r="M85">
            <v>34700</v>
          </cell>
          <cell r="N85">
            <v>17350</v>
          </cell>
          <cell r="O85">
            <v>0.5</v>
          </cell>
          <cell r="P85">
            <v>10511.4375</v>
          </cell>
        </row>
        <row r="86">
          <cell r="C86" t="str">
            <v>3061-700</v>
          </cell>
          <cell r="D86" t="str">
            <v>ﾎﾞｰｲ・ﾃﾞｨｯｸﾃｽﾄﾊﾟｯｸ（30入）</v>
          </cell>
          <cell r="G86" t="str">
            <v>30個/箱</v>
          </cell>
          <cell r="H86">
            <v>1</v>
          </cell>
          <cell r="I86" t="str">
            <v>箱</v>
          </cell>
          <cell r="M86">
            <v>30000</v>
          </cell>
          <cell r="N86">
            <v>15000</v>
          </cell>
          <cell r="O86">
            <v>0.5</v>
          </cell>
          <cell r="P86">
            <v>12403.125</v>
          </cell>
        </row>
        <row r="87">
          <cell r="C87" t="str">
            <v>3061-814</v>
          </cell>
          <cell r="D87" t="str">
            <v>特注ﾌﾗｯﾄﾊﾟｳﾁ320*400</v>
          </cell>
          <cell r="G87" t="str">
            <v>100枚/袋　5袋/箱</v>
          </cell>
          <cell r="H87">
            <v>1</v>
          </cell>
          <cell r="I87" t="str">
            <v>箱</v>
          </cell>
          <cell r="M87">
            <v>18400</v>
          </cell>
          <cell r="N87">
            <v>9200</v>
          </cell>
          <cell r="O87">
            <v>0.5</v>
          </cell>
          <cell r="P87">
            <v>6669.0000000000009</v>
          </cell>
        </row>
        <row r="88">
          <cell r="C88" t="str">
            <v>3061-815</v>
          </cell>
          <cell r="D88" t="str">
            <v>特注ﾌﾗｯﾄﾊﾟｳﾁ420*400</v>
          </cell>
          <cell r="G88" t="str">
            <v>100枚/袋　5袋/箱</v>
          </cell>
          <cell r="H88">
            <v>1</v>
          </cell>
          <cell r="I88" t="str">
            <v>箱</v>
          </cell>
          <cell r="M88">
            <v>40000</v>
          </cell>
          <cell r="N88">
            <v>20000</v>
          </cell>
          <cell r="O88">
            <v>0.5</v>
          </cell>
          <cell r="P88">
            <v>9191.8125</v>
          </cell>
        </row>
        <row r="89">
          <cell r="C89" t="str">
            <v>3061-816</v>
          </cell>
          <cell r="D89" t="str">
            <v>特注ﾌﾗｯﾄﾊﾟｳﾁ420*800</v>
          </cell>
          <cell r="G89" t="str">
            <v>100枚/袋　5袋/箱</v>
          </cell>
          <cell r="H89">
            <v>1</v>
          </cell>
          <cell r="I89" t="str">
            <v>箱</v>
          </cell>
          <cell r="M89">
            <v>57500</v>
          </cell>
          <cell r="N89">
            <v>28750</v>
          </cell>
          <cell r="O89">
            <v>0.5</v>
          </cell>
          <cell r="P89">
            <v>17884.125</v>
          </cell>
        </row>
        <row r="90">
          <cell r="C90" t="str">
            <v>3061-817</v>
          </cell>
          <cell r="D90" t="str">
            <v>特注ﾌﾗｯﾄﾊﾟｳﾁ250*450</v>
          </cell>
          <cell r="G90" t="str">
            <v>100枚/袋　5袋/箱</v>
          </cell>
          <cell r="H90">
            <v>1</v>
          </cell>
          <cell r="I90" t="str">
            <v>箱</v>
          </cell>
          <cell r="M90">
            <v>18400</v>
          </cell>
          <cell r="N90">
            <v>9200</v>
          </cell>
          <cell r="O90">
            <v>0.5</v>
          </cell>
          <cell r="P90">
            <v>5978.8125</v>
          </cell>
        </row>
        <row r="91">
          <cell r="C91" t="str">
            <v>3061-757</v>
          </cell>
          <cell r="D91" t="str">
            <v>ｳﾙﾄﾗﾛｰﾙﾀｲﾌﾟ60mmx70m</v>
          </cell>
          <cell r="G91" t="str">
            <v>１巻/箱</v>
          </cell>
          <cell r="H91">
            <v>1</v>
          </cell>
          <cell r="I91" t="str">
            <v>巻</v>
          </cell>
          <cell r="N91">
            <v>0</v>
          </cell>
          <cell r="O91">
            <v>0.5</v>
          </cell>
          <cell r="P91">
            <v>0</v>
          </cell>
        </row>
        <row r="92">
          <cell r="C92" t="str">
            <v>3061-757</v>
          </cell>
          <cell r="D92" t="str">
            <v>ｳﾙﾄﾗﾛｰﾙﾀｲﾌﾟ90mmx70m</v>
          </cell>
          <cell r="G92" t="str">
            <v>１巻/箱</v>
          </cell>
          <cell r="H92">
            <v>1</v>
          </cell>
          <cell r="I92" t="str">
            <v>巻</v>
          </cell>
          <cell r="M92">
            <v>4900</v>
          </cell>
          <cell r="N92">
            <v>2450</v>
          </cell>
          <cell r="O92">
            <v>0.5</v>
          </cell>
          <cell r="P92">
            <v>1458</v>
          </cell>
        </row>
        <row r="93">
          <cell r="C93" t="str">
            <v>3061-750</v>
          </cell>
          <cell r="D93" t="str">
            <v>ｳﾙﾄﾗﾛｰﾙﾀｲﾌﾟ120mmx70m</v>
          </cell>
          <cell r="G93" t="str">
            <v>１巻/箱</v>
          </cell>
          <cell r="H93">
            <v>1</v>
          </cell>
          <cell r="I93" t="str">
            <v>巻</v>
          </cell>
          <cell r="M93">
            <v>6520</v>
          </cell>
          <cell r="N93">
            <v>3260</v>
          </cell>
          <cell r="O93">
            <v>0.5</v>
          </cell>
          <cell r="P93">
            <v>2365.875</v>
          </cell>
        </row>
        <row r="94">
          <cell r="C94" t="str">
            <v>3061-751</v>
          </cell>
          <cell r="D94" t="str">
            <v>ｳﾙﾄﾗﾛｰﾙﾀｲﾌﾟ210mmx70m</v>
          </cell>
          <cell r="G94" t="str">
            <v>１巻/箱</v>
          </cell>
          <cell r="H94">
            <v>1</v>
          </cell>
          <cell r="I94" t="str">
            <v>巻</v>
          </cell>
          <cell r="M94">
            <v>11400</v>
          </cell>
          <cell r="N94">
            <v>5700</v>
          </cell>
          <cell r="O94">
            <v>0.5</v>
          </cell>
          <cell r="P94">
            <v>4141.125</v>
          </cell>
        </row>
        <row r="95">
          <cell r="C95" t="str">
            <v>3061-752</v>
          </cell>
          <cell r="D95" t="str">
            <v>ｳﾙﾄﾗﾛｰﾙﾀｲﾌﾟ270mmx70m</v>
          </cell>
          <cell r="G95" t="str">
            <v>１巻/箱</v>
          </cell>
          <cell r="H95">
            <v>1</v>
          </cell>
          <cell r="I95" t="str">
            <v>巻</v>
          </cell>
          <cell r="M95">
            <v>14700</v>
          </cell>
          <cell r="N95">
            <v>7350</v>
          </cell>
          <cell r="O95">
            <v>0.5</v>
          </cell>
          <cell r="P95">
            <v>5324.0625</v>
          </cell>
        </row>
        <row r="96">
          <cell r="C96" t="str">
            <v>3061-753</v>
          </cell>
          <cell r="D96" t="str">
            <v>ｳﾙﾄﾗﾛｰﾙﾀｲﾌﾟ320mmx70m</v>
          </cell>
          <cell r="G96" t="str">
            <v>１巻/箱</v>
          </cell>
          <cell r="H96">
            <v>1</v>
          </cell>
          <cell r="I96" t="str">
            <v>巻</v>
          </cell>
          <cell r="M96">
            <v>17600</v>
          </cell>
          <cell r="N96">
            <v>8800</v>
          </cell>
          <cell r="O96">
            <v>0.5</v>
          </cell>
          <cell r="P96">
            <v>6368.6250000000009</v>
          </cell>
        </row>
        <row r="97">
          <cell r="C97" t="str">
            <v>3061-754</v>
          </cell>
          <cell r="D97" t="str">
            <v>ｳﾙﾄﾗﾛｰﾙﾀｲﾌﾟ420mmx70m</v>
          </cell>
          <cell r="G97" t="str">
            <v>１巻/箱</v>
          </cell>
          <cell r="H97">
            <v>1</v>
          </cell>
          <cell r="I97" t="str">
            <v>巻</v>
          </cell>
          <cell r="M97">
            <v>22800</v>
          </cell>
          <cell r="N97">
            <v>11400</v>
          </cell>
          <cell r="O97">
            <v>0.5</v>
          </cell>
          <cell r="P97">
            <v>8282.25</v>
          </cell>
        </row>
        <row r="98">
          <cell r="C98" t="str">
            <v>3061-755</v>
          </cell>
          <cell r="D98" t="str">
            <v>ｳﾙﾄﾗﾛｰﾙﾀｲﾌﾟ520mmx70m</v>
          </cell>
          <cell r="G98" t="str">
            <v>１巻/箱</v>
          </cell>
          <cell r="H98">
            <v>1</v>
          </cell>
          <cell r="I98" t="str">
            <v>巻</v>
          </cell>
          <cell r="M98">
            <v>28000</v>
          </cell>
          <cell r="N98">
            <v>14000</v>
          </cell>
          <cell r="O98">
            <v>0.5</v>
          </cell>
          <cell r="P98">
            <v>10195.875</v>
          </cell>
        </row>
        <row r="99">
          <cell r="C99" t="str">
            <v>3061-900</v>
          </cell>
          <cell r="D99" t="str">
            <v>シャーパックコンパクト</v>
          </cell>
          <cell r="G99" t="str">
            <v>24個/箱</v>
          </cell>
          <cell r="H99">
            <v>1</v>
          </cell>
          <cell r="I99" t="str">
            <v>箱</v>
          </cell>
          <cell r="M99">
            <v>11760</v>
          </cell>
          <cell r="N99">
            <v>7056</v>
          </cell>
          <cell r="O99">
            <v>0.6</v>
          </cell>
          <cell r="P99">
            <v>3915</v>
          </cell>
        </row>
        <row r="100">
          <cell r="C100" t="str">
            <v>3061-901</v>
          </cell>
          <cell r="D100" t="str">
            <v>シャーパック１８</v>
          </cell>
          <cell r="G100" t="str">
            <v>48個/箱</v>
          </cell>
          <cell r="H100">
            <v>1</v>
          </cell>
          <cell r="I100" t="str">
            <v>箱</v>
          </cell>
          <cell r="M100">
            <v>26400</v>
          </cell>
          <cell r="N100">
            <v>15840</v>
          </cell>
          <cell r="O100">
            <v>0.6</v>
          </cell>
          <cell r="P100">
            <v>10555.3125</v>
          </cell>
        </row>
        <row r="101">
          <cell r="C101" t="str">
            <v>3061-902</v>
          </cell>
          <cell r="D101" t="str">
            <v>シャーパック３５</v>
          </cell>
          <cell r="G101" t="str">
            <v>40個/箱</v>
          </cell>
          <cell r="H101">
            <v>1</v>
          </cell>
          <cell r="I101" t="str">
            <v>箱</v>
          </cell>
          <cell r="M101">
            <v>26000</v>
          </cell>
          <cell r="N101">
            <v>15600</v>
          </cell>
          <cell r="O101">
            <v>0.6</v>
          </cell>
          <cell r="P101">
            <v>10781.4375</v>
          </cell>
        </row>
        <row r="102">
          <cell r="C102" t="str">
            <v>3061-903</v>
          </cell>
          <cell r="D102" t="str">
            <v>シャーパック６０</v>
          </cell>
          <cell r="G102" t="str">
            <v>25個/箱</v>
          </cell>
          <cell r="H102">
            <v>1</v>
          </cell>
          <cell r="I102" t="str">
            <v>箱</v>
          </cell>
          <cell r="M102">
            <v>20000</v>
          </cell>
          <cell r="N102">
            <v>12000</v>
          </cell>
          <cell r="O102">
            <v>0.6</v>
          </cell>
          <cell r="P102">
            <v>7462.125</v>
          </cell>
        </row>
        <row r="103">
          <cell r="C103" t="str">
            <v>3061-904</v>
          </cell>
          <cell r="D103" t="str">
            <v>シャーパック１２０</v>
          </cell>
          <cell r="G103" t="str">
            <v>15個/箱</v>
          </cell>
          <cell r="H103">
            <v>1</v>
          </cell>
          <cell r="I103" t="str">
            <v>箱</v>
          </cell>
          <cell r="M103">
            <v>22500</v>
          </cell>
          <cell r="N103">
            <v>13500</v>
          </cell>
          <cell r="O103">
            <v>0.6</v>
          </cell>
          <cell r="P103">
            <v>5761.125</v>
          </cell>
        </row>
        <row r="104">
          <cell r="C104" t="str">
            <v>3061-905</v>
          </cell>
          <cell r="D104" t="str">
            <v>シャーパック２２０</v>
          </cell>
          <cell r="G104" t="str">
            <v>8個/箱</v>
          </cell>
          <cell r="H104">
            <v>1</v>
          </cell>
          <cell r="I104" t="str">
            <v>箱</v>
          </cell>
          <cell r="M104">
            <v>16800</v>
          </cell>
          <cell r="N104">
            <v>10080</v>
          </cell>
          <cell r="O104">
            <v>0.6</v>
          </cell>
          <cell r="P104">
            <v>5391.5625</v>
          </cell>
        </row>
        <row r="105">
          <cell r="C105" t="str">
            <v>3061-906</v>
          </cell>
          <cell r="D105" t="str">
            <v>シャーパックXL</v>
          </cell>
          <cell r="G105" t="str">
            <v>6個/箱</v>
          </cell>
          <cell r="H105">
            <v>1</v>
          </cell>
          <cell r="I105" t="str">
            <v>箱</v>
          </cell>
          <cell r="M105">
            <v>28200</v>
          </cell>
          <cell r="N105">
            <v>16920</v>
          </cell>
          <cell r="O105">
            <v>0.6</v>
          </cell>
          <cell r="P105">
            <v>8130.375</v>
          </cell>
        </row>
        <row r="106">
          <cell r="C106" t="str">
            <v>3061-907</v>
          </cell>
          <cell r="D106" t="str">
            <v>ハイドライ１８</v>
          </cell>
          <cell r="G106" t="str">
            <v>48個/箱</v>
          </cell>
          <cell r="H106">
            <v>1</v>
          </cell>
          <cell r="I106" t="str">
            <v>箱</v>
          </cell>
          <cell r="M106">
            <v>31200</v>
          </cell>
          <cell r="N106">
            <v>18720</v>
          </cell>
          <cell r="O106">
            <v>0.6</v>
          </cell>
          <cell r="P106">
            <v>18714.375</v>
          </cell>
        </row>
        <row r="107">
          <cell r="C107" t="str">
            <v>3061-908</v>
          </cell>
          <cell r="D107" t="str">
            <v>ハイドライ６０</v>
          </cell>
          <cell r="G107" t="str">
            <v>25個/箱</v>
          </cell>
          <cell r="H107">
            <v>1</v>
          </cell>
          <cell r="I107" t="str">
            <v>箱</v>
          </cell>
          <cell r="M107">
            <v>26250</v>
          </cell>
          <cell r="N107">
            <v>15750</v>
          </cell>
          <cell r="O107">
            <v>0.6</v>
          </cell>
          <cell r="P107">
            <v>8953.875</v>
          </cell>
        </row>
        <row r="108">
          <cell r="C108" t="str">
            <v>3061-910</v>
          </cell>
          <cell r="D108" t="str">
            <v>ハイドライ２２０</v>
          </cell>
          <cell r="G108" t="str">
            <v>8個/箱</v>
          </cell>
          <cell r="H108">
            <v>1</v>
          </cell>
          <cell r="I108" t="str">
            <v>箱</v>
          </cell>
          <cell r="M108">
            <v>20000</v>
          </cell>
          <cell r="N108">
            <v>12000</v>
          </cell>
          <cell r="O108">
            <v>0.6</v>
          </cell>
          <cell r="P108">
            <v>5391.5625</v>
          </cell>
        </row>
        <row r="109">
          <cell r="C109" t="str">
            <v>3061-911</v>
          </cell>
          <cell r="D109" t="str">
            <v>コンパクトスタンド</v>
          </cell>
          <cell r="G109" t="str">
            <v>1袋</v>
          </cell>
          <cell r="H109">
            <v>1</v>
          </cell>
          <cell r="I109" t="str">
            <v>袋</v>
          </cell>
          <cell r="M109">
            <v>500</v>
          </cell>
          <cell r="N109">
            <v>300</v>
          </cell>
          <cell r="O109">
            <v>0.6</v>
          </cell>
          <cell r="P109">
            <v>163.6875</v>
          </cell>
        </row>
        <row r="110">
          <cell r="C110" t="str">
            <v>3061-913</v>
          </cell>
          <cell r="D110" t="str">
            <v>処置トレイ１８用</v>
          </cell>
          <cell r="G110" t="str">
            <v>5個/箱</v>
          </cell>
          <cell r="H110">
            <v>1</v>
          </cell>
          <cell r="I110" t="str">
            <v>箱</v>
          </cell>
          <cell r="M110">
            <v>5500</v>
          </cell>
          <cell r="N110">
            <v>3300</v>
          </cell>
          <cell r="O110">
            <v>0.6</v>
          </cell>
          <cell r="P110">
            <v>2446.875</v>
          </cell>
        </row>
        <row r="111">
          <cell r="C111" t="str">
            <v>3061-914</v>
          </cell>
          <cell r="D111" t="str">
            <v>処置トレイ３５用</v>
          </cell>
          <cell r="G111" t="str">
            <v>5個/箱</v>
          </cell>
          <cell r="H111">
            <v>1</v>
          </cell>
          <cell r="I111" t="str">
            <v>箱</v>
          </cell>
          <cell r="M111">
            <v>11000</v>
          </cell>
          <cell r="N111">
            <v>6600</v>
          </cell>
          <cell r="O111">
            <v>0.6</v>
          </cell>
          <cell r="P111">
            <v>2446.875</v>
          </cell>
        </row>
        <row r="112">
          <cell r="C112" t="str">
            <v>3061-915</v>
          </cell>
          <cell r="D112" t="str">
            <v>ブラケットキット１８</v>
          </cell>
          <cell r="G112" t="str">
            <v>1袋</v>
          </cell>
          <cell r="H112">
            <v>1</v>
          </cell>
          <cell r="I112" t="str">
            <v>袋</v>
          </cell>
          <cell r="M112">
            <v>1400</v>
          </cell>
          <cell r="N112">
            <v>840</v>
          </cell>
          <cell r="O112">
            <v>0.6</v>
          </cell>
          <cell r="P112">
            <v>489.375</v>
          </cell>
        </row>
        <row r="113">
          <cell r="C113" t="str">
            <v>3061-916</v>
          </cell>
          <cell r="D113" t="str">
            <v>ブラケットキット３５</v>
          </cell>
          <cell r="G113" t="str">
            <v>1袋</v>
          </cell>
          <cell r="H113">
            <v>1</v>
          </cell>
          <cell r="I113" t="str">
            <v>袋</v>
          </cell>
          <cell r="M113">
            <v>1400</v>
          </cell>
          <cell r="N113">
            <v>840</v>
          </cell>
          <cell r="O113">
            <v>0.6</v>
          </cell>
          <cell r="P113">
            <v>489.375</v>
          </cell>
        </row>
        <row r="114">
          <cell r="C114" t="str">
            <v>3050-400</v>
          </cell>
          <cell r="D114" t="str">
            <v>マイクロプラススモーカーライザー</v>
          </cell>
          <cell r="G114" t="str">
            <v>１セット/箱</v>
          </cell>
          <cell r="H114">
            <v>1</v>
          </cell>
          <cell r="I114" t="str">
            <v>セット</v>
          </cell>
          <cell r="M114">
            <v>168000</v>
          </cell>
          <cell r="N114">
            <v>117599.99999999999</v>
          </cell>
          <cell r="O114">
            <v>0.7</v>
          </cell>
          <cell r="P114">
            <v>51200</v>
          </cell>
        </row>
        <row r="115">
          <cell r="C115" t="str">
            <v>3050-300</v>
          </cell>
          <cell r="D115" t="str">
            <v>ピコプラススモーカーライザー</v>
          </cell>
          <cell r="G115" t="str">
            <v>１セット/箱</v>
          </cell>
          <cell r="H115">
            <v>1</v>
          </cell>
          <cell r="I115" t="str">
            <v>セット</v>
          </cell>
          <cell r="M115">
            <v>118000</v>
          </cell>
          <cell r="N115">
            <v>94400</v>
          </cell>
          <cell r="O115">
            <v>0.8</v>
          </cell>
          <cell r="P115">
            <v>25502.000000000004</v>
          </cell>
        </row>
        <row r="116">
          <cell r="C116" t="str">
            <v>3050-301</v>
          </cell>
          <cell r="D116" t="str">
            <v>Dサンプリングコネクター</v>
          </cell>
          <cell r="G116" t="str">
            <v>12個/箱</v>
          </cell>
          <cell r="H116">
            <v>1</v>
          </cell>
          <cell r="I116" t="str">
            <v>箱</v>
          </cell>
          <cell r="M116">
            <v>4000</v>
          </cell>
          <cell r="N116">
            <v>3200</v>
          </cell>
          <cell r="O116">
            <v>0.8</v>
          </cell>
          <cell r="P116">
            <v>2100</v>
          </cell>
        </row>
        <row r="117">
          <cell r="C117" t="str">
            <v>3050-302</v>
          </cell>
          <cell r="D117" t="str">
            <v>フラットタイプマウスピース</v>
          </cell>
          <cell r="G117" t="str">
            <v>250個/箱</v>
          </cell>
          <cell r="H117">
            <v>1</v>
          </cell>
          <cell r="I117" t="str">
            <v>箱</v>
          </cell>
          <cell r="M117">
            <v>4500</v>
          </cell>
          <cell r="N117">
            <v>3600</v>
          </cell>
          <cell r="O117">
            <v>0.8</v>
          </cell>
          <cell r="P117">
            <v>2090.9175999999998</v>
          </cell>
        </row>
        <row r="118">
          <cell r="C118" t="str">
            <v>3050-303</v>
          </cell>
          <cell r="D118" t="str">
            <v>フラットTピース</v>
          </cell>
          <cell r="G118" t="str">
            <v>10個/箱</v>
          </cell>
          <cell r="H118">
            <v>1</v>
          </cell>
          <cell r="I118" t="str">
            <v>箱</v>
          </cell>
          <cell r="M118">
            <v>4000</v>
          </cell>
          <cell r="N118">
            <v>3200</v>
          </cell>
          <cell r="O118">
            <v>0.8</v>
          </cell>
          <cell r="P118">
            <v>2167.6824000000001</v>
          </cell>
        </row>
        <row r="119">
          <cell r="C119" t="str">
            <v>3050-304</v>
          </cell>
          <cell r="D119" t="str">
            <v>アルコールフリーワイパー</v>
          </cell>
          <cell r="G119" t="str">
            <v>25個/箱</v>
          </cell>
          <cell r="H119">
            <v>1</v>
          </cell>
          <cell r="I119" t="str">
            <v>箱</v>
          </cell>
          <cell r="M119">
            <v>800</v>
          </cell>
          <cell r="N119">
            <v>640</v>
          </cell>
          <cell r="O119">
            <v>0.8</v>
          </cell>
          <cell r="P119">
            <v>301.964</v>
          </cell>
        </row>
        <row r="120">
          <cell r="C120" t="str">
            <v>3050-500</v>
          </cell>
          <cell r="D120" t="str">
            <v>コンパクトスモーカーライザー</v>
          </cell>
          <cell r="G120" t="str">
            <v>1セット/箱</v>
          </cell>
          <cell r="H120">
            <v>1</v>
          </cell>
          <cell r="I120" t="str">
            <v>セット</v>
          </cell>
          <cell r="M120">
            <v>9800</v>
          </cell>
          <cell r="N120">
            <v>6860</v>
          </cell>
          <cell r="O120">
            <v>0.7</v>
          </cell>
          <cell r="P120">
            <v>6343.0199999999995</v>
          </cell>
        </row>
        <row r="121">
          <cell r="C121" t="str">
            <v>3195-001</v>
          </cell>
          <cell r="D121" t="str">
            <v>ブロンコボーイ</v>
          </cell>
          <cell r="G121" t="str">
            <v>１セット/箱</v>
          </cell>
          <cell r="H121">
            <v>1</v>
          </cell>
          <cell r="I121" t="str">
            <v>セット</v>
          </cell>
          <cell r="M121">
            <v>630000</v>
          </cell>
          <cell r="N121">
            <v>504000</v>
          </cell>
          <cell r="O121">
            <v>0.8</v>
          </cell>
          <cell r="P121">
            <v>447167.28290000005</v>
          </cell>
        </row>
        <row r="122">
          <cell r="C122" t="str">
            <v>38018-000</v>
          </cell>
          <cell r="D122" t="str">
            <v>CT CLOSESURE</v>
          </cell>
          <cell r="G122" t="str">
            <v>5個/箱</v>
          </cell>
          <cell r="H122">
            <v>1</v>
          </cell>
          <cell r="I122" t="str">
            <v>箱</v>
          </cell>
          <cell r="M122">
            <v>69000</v>
          </cell>
          <cell r="N122">
            <v>51750</v>
          </cell>
          <cell r="O122">
            <v>0.75</v>
          </cell>
          <cell r="P122">
            <v>30978.68</v>
          </cell>
        </row>
        <row r="123">
          <cell r="C123" t="str">
            <v>38018-001</v>
          </cell>
          <cell r="D123" t="str">
            <v>CT CLOSESURE XL</v>
          </cell>
          <cell r="G123" t="str">
            <v>3個/箱</v>
          </cell>
          <cell r="H123">
            <v>1</v>
          </cell>
          <cell r="I123" t="str">
            <v>箱</v>
          </cell>
          <cell r="M123">
            <v>41400</v>
          </cell>
          <cell r="N123">
            <v>31050</v>
          </cell>
          <cell r="O123">
            <v>0.75</v>
          </cell>
          <cell r="P123">
            <v>35484.44</v>
          </cell>
        </row>
        <row r="124">
          <cell r="C124" t="str">
            <v>38018-002</v>
          </cell>
          <cell r="D124" t="str">
            <v xml:space="preserve">15mm Pilot guide </v>
          </cell>
          <cell r="G124" t="str">
            <v>5個/箱</v>
          </cell>
          <cell r="H124">
            <v>1</v>
          </cell>
          <cell r="I124" t="str">
            <v>箱</v>
          </cell>
          <cell r="M124" t="str">
            <v>-</v>
          </cell>
          <cell r="N124" t="e">
            <v>#VALUE!</v>
          </cell>
          <cell r="O124">
            <v>0.75</v>
          </cell>
          <cell r="P124">
            <v>9153.9050000000007</v>
          </cell>
        </row>
        <row r="125">
          <cell r="C125" t="str">
            <v>3059-</v>
          </cell>
          <cell r="D125" t="str">
            <v>硬性気管支鏡Cセット</v>
          </cell>
          <cell r="G125" t="str">
            <v>1セット/箱</v>
          </cell>
          <cell r="H125">
            <v>1</v>
          </cell>
          <cell r="I125" t="str">
            <v>セット</v>
          </cell>
          <cell r="M125">
            <v>2128000</v>
          </cell>
          <cell r="N125">
            <v>1596000</v>
          </cell>
          <cell r="O125">
            <v>0.75</v>
          </cell>
          <cell r="P125">
            <v>654406.89799999993</v>
          </cell>
        </row>
        <row r="126">
          <cell r="C126" t="str">
            <v>3059-</v>
          </cell>
          <cell r="D126" t="str">
            <v>ステント留置キット</v>
          </cell>
          <cell r="G126" t="str">
            <v>1セット/箱</v>
          </cell>
          <cell r="H126">
            <v>1</v>
          </cell>
          <cell r="I126" t="str">
            <v>セット</v>
          </cell>
          <cell r="M126">
            <v>849000</v>
          </cell>
          <cell r="N126">
            <v>636750</v>
          </cell>
          <cell r="O126">
            <v>0.75</v>
          </cell>
          <cell r="P126">
            <v>379471.05499999999</v>
          </cell>
        </row>
        <row r="127">
          <cell r="C127" t="str">
            <v>3059-577</v>
          </cell>
          <cell r="D127" t="str">
            <v>Yステントローダー</v>
          </cell>
          <cell r="G127" t="str">
            <v>1セット/箱</v>
          </cell>
          <cell r="H127">
            <v>1</v>
          </cell>
          <cell r="I127" t="str">
            <v>セット</v>
          </cell>
          <cell r="M127">
            <v>260000</v>
          </cell>
          <cell r="N127">
            <v>195000</v>
          </cell>
          <cell r="O127">
            <v>0.75</v>
          </cell>
          <cell r="P127">
            <v>106450.16</v>
          </cell>
        </row>
        <row r="128">
          <cell r="C128" t="str">
            <v>3051-001</v>
          </cell>
          <cell r="D128" t="str">
            <v>タール入り哺乳瓶</v>
          </cell>
          <cell r="G128" t="str">
            <v>1個/箱</v>
          </cell>
          <cell r="H128">
            <v>1</v>
          </cell>
          <cell r="I128" t="str">
            <v>個</v>
          </cell>
          <cell r="M128">
            <v>5000</v>
          </cell>
          <cell r="N128">
            <v>4500</v>
          </cell>
          <cell r="O128">
            <v>0.9</v>
          </cell>
          <cell r="P128">
            <v>1737.1319999999998</v>
          </cell>
        </row>
        <row r="129">
          <cell r="C129" t="str">
            <v>3051-002</v>
          </cell>
          <cell r="D129" t="str">
            <v>タール瓶</v>
          </cell>
          <cell r="G129" t="str">
            <v>1個/箱</v>
          </cell>
          <cell r="H129">
            <v>1</v>
          </cell>
          <cell r="I129" t="str">
            <v>個</v>
          </cell>
          <cell r="M129">
            <v>14000</v>
          </cell>
          <cell r="N129">
            <v>12600</v>
          </cell>
          <cell r="O129">
            <v>0.9</v>
          </cell>
          <cell r="P129">
            <v>4432.2439999999997</v>
          </cell>
        </row>
        <row r="130">
          <cell r="C130" t="str">
            <v>3051-008</v>
          </cell>
          <cell r="D130" t="str">
            <v>タバコ着ぐるみ</v>
          </cell>
          <cell r="G130" t="str">
            <v>1個/箱</v>
          </cell>
          <cell r="H130">
            <v>1</v>
          </cell>
          <cell r="I130" t="str">
            <v>個</v>
          </cell>
          <cell r="M130">
            <v>83000</v>
          </cell>
          <cell r="N130">
            <v>74700</v>
          </cell>
          <cell r="O130">
            <v>0.9</v>
          </cell>
          <cell r="P130">
            <v>49231.18</v>
          </cell>
        </row>
        <row r="131">
          <cell r="C131" t="str">
            <v>3051-009</v>
          </cell>
          <cell r="D131" t="str">
            <v>ポスターA3</v>
          </cell>
          <cell r="G131" t="str">
            <v>1枚</v>
          </cell>
          <cell r="H131">
            <v>1</v>
          </cell>
          <cell r="I131" t="str">
            <v>個</v>
          </cell>
          <cell r="M131">
            <v>1000</v>
          </cell>
          <cell r="N131">
            <v>900</v>
          </cell>
          <cell r="O131">
            <v>0.9</v>
          </cell>
          <cell r="P131">
            <v>126.74</v>
          </cell>
        </row>
        <row r="132">
          <cell r="C132" t="str">
            <v>3051-009</v>
          </cell>
          <cell r="D132" t="str">
            <v>ポスターA3ｘ４枚組</v>
          </cell>
          <cell r="G132" t="str">
            <v>1セット</v>
          </cell>
          <cell r="H132">
            <v>1</v>
          </cell>
          <cell r="I132" t="str">
            <v>個</v>
          </cell>
          <cell r="M132">
            <v>1500</v>
          </cell>
          <cell r="N132">
            <v>1350</v>
          </cell>
          <cell r="O132">
            <v>0.9</v>
          </cell>
          <cell r="P132">
            <v>168.46</v>
          </cell>
        </row>
        <row r="133">
          <cell r="C133" t="str">
            <v>3051-012</v>
          </cell>
          <cell r="D133" t="str">
            <v>タバコ型バルーン</v>
          </cell>
          <cell r="G133" t="str">
            <v>1袋</v>
          </cell>
          <cell r="H133">
            <v>1</v>
          </cell>
          <cell r="I133" t="str">
            <v>個</v>
          </cell>
          <cell r="M133">
            <v>6000</v>
          </cell>
          <cell r="N133">
            <v>5400</v>
          </cell>
          <cell r="O133">
            <v>0.9</v>
          </cell>
          <cell r="P133">
            <v>662.4248</v>
          </cell>
        </row>
        <row r="134">
          <cell r="C134" t="str">
            <v>3051-015</v>
          </cell>
          <cell r="D134" t="str">
            <v>禁煙旗</v>
          </cell>
          <cell r="G134" t="str">
            <v>1袋</v>
          </cell>
          <cell r="H134">
            <v>1</v>
          </cell>
          <cell r="I134" t="str">
            <v>個</v>
          </cell>
          <cell r="M134">
            <v>3500</v>
          </cell>
          <cell r="N134">
            <v>3150</v>
          </cell>
          <cell r="O134">
            <v>0.9</v>
          </cell>
          <cell r="P134">
            <v>1984.1144000000002</v>
          </cell>
        </row>
        <row r="135">
          <cell r="C135" t="str">
            <v>3051-025</v>
          </cell>
          <cell r="D135" t="str">
            <v>ポイズンセット</v>
          </cell>
          <cell r="G135" t="str">
            <v>1個/箱</v>
          </cell>
          <cell r="H135">
            <v>1</v>
          </cell>
          <cell r="I135" t="str">
            <v>個</v>
          </cell>
          <cell r="M135">
            <v>23000</v>
          </cell>
          <cell r="N135">
            <v>20700</v>
          </cell>
          <cell r="O135">
            <v>0.9</v>
          </cell>
          <cell r="P135">
            <v>11891.78</v>
          </cell>
        </row>
        <row r="136">
          <cell r="C136" t="str">
            <v>38015-000</v>
          </cell>
          <cell r="D136" t="str">
            <v>トゥルトーン充電池（旧タイプ）</v>
          </cell>
          <cell r="G136" t="str">
            <v>1個/箱</v>
          </cell>
          <cell r="H136">
            <v>1</v>
          </cell>
          <cell r="I136" t="str">
            <v>個</v>
          </cell>
          <cell r="M136">
            <v>1000</v>
          </cell>
          <cell r="N136">
            <v>700</v>
          </cell>
          <cell r="O136">
            <v>0.7</v>
          </cell>
          <cell r="P136">
            <v>1128.02</v>
          </cell>
        </row>
        <row r="137">
          <cell r="C137" t="str">
            <v>38015-001</v>
          </cell>
          <cell r="D137" t="str">
            <v>トゥルトーン</v>
          </cell>
          <cell r="G137" t="str">
            <v>1個</v>
          </cell>
          <cell r="H137">
            <v>1</v>
          </cell>
          <cell r="I137" t="str">
            <v>個</v>
          </cell>
          <cell r="M137">
            <v>72000</v>
          </cell>
          <cell r="N137">
            <v>50400</v>
          </cell>
          <cell r="O137">
            <v>0.7</v>
          </cell>
          <cell r="P137">
            <v>33682.135999999999</v>
          </cell>
        </row>
        <row r="138">
          <cell r="C138" t="str">
            <v>38545-002</v>
          </cell>
          <cell r="D138" t="str">
            <v>トゥルトーン充電池（新タイプ）</v>
          </cell>
          <cell r="G138" t="str">
            <v>1袋</v>
          </cell>
          <cell r="H138">
            <v>1</v>
          </cell>
          <cell r="I138" t="str">
            <v>個</v>
          </cell>
          <cell r="M138">
            <v>1150</v>
          </cell>
          <cell r="N138">
            <v>805</v>
          </cell>
          <cell r="O138">
            <v>0.7</v>
          </cell>
          <cell r="P138">
            <v>80091.464000000007</v>
          </cell>
        </row>
        <row r="139">
          <cell r="C139" t="str">
            <v>38545-001</v>
          </cell>
          <cell r="D139" t="str">
            <v>トゥルトーン充電器(新タイプ）</v>
          </cell>
          <cell r="G139" t="str">
            <v>1台/箱</v>
          </cell>
          <cell r="H139">
            <v>1</v>
          </cell>
          <cell r="I139" t="str">
            <v>個</v>
          </cell>
          <cell r="M139">
            <v>4500</v>
          </cell>
          <cell r="N139">
            <v>3150</v>
          </cell>
          <cell r="O139">
            <v>0.7</v>
          </cell>
          <cell r="P139">
            <v>181471.06399999998</v>
          </cell>
        </row>
        <row r="140">
          <cell r="C140" t="str">
            <v>3051-004</v>
          </cell>
          <cell r="D140" t="str">
            <v>喫煙者の口</v>
          </cell>
          <cell r="G140" t="str">
            <v>1個/箱</v>
          </cell>
          <cell r="H140">
            <v>1</v>
          </cell>
          <cell r="I140" t="str">
            <v>個</v>
          </cell>
          <cell r="M140">
            <v>45000</v>
          </cell>
          <cell r="N140">
            <v>40500</v>
          </cell>
          <cell r="O140">
            <v>0.9</v>
          </cell>
          <cell r="P140">
            <v>11072.232319999999</v>
          </cell>
        </row>
        <row r="141">
          <cell r="C141" t="str">
            <v>3051-006</v>
          </cell>
          <cell r="D141" t="str">
            <v>喫煙による病気モデル</v>
          </cell>
          <cell r="G141" t="str">
            <v>1個/箱</v>
          </cell>
          <cell r="H141">
            <v>1</v>
          </cell>
          <cell r="I141" t="str">
            <v>個</v>
          </cell>
          <cell r="M141">
            <v>73000</v>
          </cell>
          <cell r="N141">
            <v>65700</v>
          </cell>
          <cell r="O141">
            <v>0.9</v>
          </cell>
          <cell r="P141">
            <v>26866.047560000003</v>
          </cell>
        </row>
        <row r="142">
          <cell r="C142" t="str">
            <v>3051-007</v>
          </cell>
          <cell r="D142" t="str">
            <v>タール入りタバコ</v>
          </cell>
          <cell r="G142" t="str">
            <v>1袋</v>
          </cell>
          <cell r="H142">
            <v>1</v>
          </cell>
          <cell r="I142" t="str">
            <v>個</v>
          </cell>
          <cell r="M142">
            <v>12000</v>
          </cell>
          <cell r="N142">
            <v>10800</v>
          </cell>
          <cell r="O142">
            <v>0.9</v>
          </cell>
          <cell r="P142">
            <v>2750.0935999999997</v>
          </cell>
        </row>
        <row r="143">
          <cell r="C143" t="str">
            <v>3051-011</v>
          </cell>
          <cell r="D143" t="str">
            <v>肺気腫モデル</v>
          </cell>
          <cell r="G143" t="str">
            <v>1個/箱</v>
          </cell>
          <cell r="H143">
            <v>1</v>
          </cell>
          <cell r="I143" t="str">
            <v>個</v>
          </cell>
          <cell r="M143">
            <v>57000</v>
          </cell>
          <cell r="N143">
            <v>51300</v>
          </cell>
          <cell r="O143">
            <v>0.9</v>
          </cell>
          <cell r="P143">
            <v>18097.838600000003</v>
          </cell>
        </row>
        <row r="144">
          <cell r="C144" t="str">
            <v>3051-038</v>
          </cell>
          <cell r="D144" t="str">
            <v>喫煙スーちゃん</v>
          </cell>
          <cell r="G144" t="str">
            <v>1個/箱</v>
          </cell>
          <cell r="H144">
            <v>1</v>
          </cell>
          <cell r="I144" t="str">
            <v>個</v>
          </cell>
          <cell r="M144">
            <v>40000</v>
          </cell>
          <cell r="N144">
            <v>36000</v>
          </cell>
          <cell r="O144">
            <v>0.9</v>
          </cell>
          <cell r="P144">
            <v>9846.6656000000003</v>
          </cell>
        </row>
        <row r="145">
          <cell r="C145" t="str">
            <v>3051-040</v>
          </cell>
          <cell r="D145" t="str">
            <v>肺モデル</v>
          </cell>
          <cell r="G145" t="str">
            <v>1個/箱</v>
          </cell>
          <cell r="H145">
            <v>1</v>
          </cell>
          <cell r="I145" t="str">
            <v>個</v>
          </cell>
          <cell r="M145">
            <v>12000</v>
          </cell>
          <cell r="N145">
            <v>9600</v>
          </cell>
          <cell r="O145">
            <v>0.8</v>
          </cell>
          <cell r="P145">
            <v>5070.5599999999995</v>
          </cell>
        </row>
        <row r="146">
          <cell r="C146" t="str">
            <v>3051-041</v>
          </cell>
          <cell r="D146" t="str">
            <v>ジャイアントタバコマン</v>
          </cell>
          <cell r="G146" t="str">
            <v>1個/袋</v>
          </cell>
          <cell r="H146">
            <v>1</v>
          </cell>
          <cell r="I146" t="str">
            <v>個</v>
          </cell>
          <cell r="M146">
            <v>16000</v>
          </cell>
          <cell r="N146">
            <v>14400</v>
          </cell>
          <cell r="O146">
            <v>0.9</v>
          </cell>
          <cell r="P146">
            <v>8262.14</v>
          </cell>
        </row>
        <row r="147">
          <cell r="C147" t="str">
            <v>3188-</v>
          </cell>
          <cell r="D147" t="str">
            <v>ロメットカバー</v>
          </cell>
          <cell r="G147" t="str">
            <v>1袋</v>
          </cell>
          <cell r="H147">
            <v>1</v>
          </cell>
          <cell r="I147" t="str">
            <v>枚</v>
          </cell>
          <cell r="M147">
            <v>2300</v>
          </cell>
          <cell r="N147">
            <v>1840</v>
          </cell>
          <cell r="O147">
            <v>0.8</v>
          </cell>
          <cell r="P147">
            <v>861.01200000000006</v>
          </cell>
        </row>
        <row r="148">
          <cell r="C148" t="str">
            <v>3188-</v>
          </cell>
          <cell r="D148" t="str">
            <v>ネッカチーフ</v>
          </cell>
          <cell r="G148" t="str">
            <v>1袋</v>
          </cell>
          <cell r="H148">
            <v>1</v>
          </cell>
          <cell r="I148" t="str">
            <v>枚</v>
          </cell>
          <cell r="M148">
            <v>3300</v>
          </cell>
          <cell r="N148">
            <v>2640</v>
          </cell>
          <cell r="O148">
            <v>0.8</v>
          </cell>
          <cell r="P148">
            <v>889.38160000000005</v>
          </cell>
        </row>
        <row r="149">
          <cell r="C149" t="str">
            <v>3188-002</v>
          </cell>
          <cell r="D149" t="str">
            <v>ブキャナンプロテクター小</v>
          </cell>
          <cell r="G149" t="str">
            <v>10枚/箱</v>
          </cell>
          <cell r="H149">
            <v>1</v>
          </cell>
          <cell r="I149" t="str">
            <v>枚</v>
          </cell>
          <cell r="M149">
            <v>1150</v>
          </cell>
          <cell r="N149">
            <v>920</v>
          </cell>
          <cell r="O149">
            <v>0.8</v>
          </cell>
          <cell r="P149">
            <v>346.35407999999995</v>
          </cell>
        </row>
        <row r="150">
          <cell r="C150" t="str">
            <v>3188-004</v>
          </cell>
          <cell r="D150" t="str">
            <v>ブキャナンプロテクター大</v>
          </cell>
          <cell r="G150" t="str">
            <v>10枚/箱</v>
          </cell>
          <cell r="H150">
            <v>1</v>
          </cell>
          <cell r="I150" t="str">
            <v>枚</v>
          </cell>
          <cell r="M150">
            <v>1150</v>
          </cell>
          <cell r="N150">
            <v>920</v>
          </cell>
          <cell r="O150">
            <v>0.8</v>
          </cell>
          <cell r="P150">
            <v>375.72496000000001</v>
          </cell>
        </row>
        <row r="151">
          <cell r="C151" t="str">
            <v>3188-100</v>
          </cell>
          <cell r="D151" t="str">
            <v>フォームフィルター</v>
          </cell>
          <cell r="G151" t="str">
            <v>30枚/箱</v>
          </cell>
          <cell r="H151">
            <v>1</v>
          </cell>
          <cell r="I151" t="str">
            <v>箱</v>
          </cell>
          <cell r="M151">
            <v>2700</v>
          </cell>
          <cell r="N151">
            <v>2160</v>
          </cell>
          <cell r="O151">
            <v>0.8</v>
          </cell>
          <cell r="P151">
            <v>1021.2168</v>
          </cell>
        </row>
        <row r="152">
          <cell r="C152" t="str">
            <v>3188-102</v>
          </cell>
          <cell r="D152" t="str">
            <v>デルタネクスプロテクター</v>
          </cell>
          <cell r="G152" t="str">
            <v>10枚/箱</v>
          </cell>
          <cell r="H152">
            <v>1</v>
          </cell>
          <cell r="I152" t="str">
            <v>枚</v>
          </cell>
          <cell r="M152">
            <v>1150</v>
          </cell>
          <cell r="N152">
            <v>920</v>
          </cell>
          <cell r="O152">
            <v>0.8</v>
          </cell>
          <cell r="P152">
            <v>339.17824000000002</v>
          </cell>
        </row>
        <row r="153">
          <cell r="C153" t="str">
            <v>3188-103</v>
          </cell>
          <cell r="D153" t="str">
            <v>ブキャナンシャワーシールド</v>
          </cell>
          <cell r="G153" t="str">
            <v>1枚/袋</v>
          </cell>
          <cell r="H153">
            <v>1</v>
          </cell>
          <cell r="I153" t="str">
            <v>枚</v>
          </cell>
          <cell r="M153">
            <v>2300</v>
          </cell>
          <cell r="N153">
            <v>1840</v>
          </cell>
          <cell r="O153">
            <v>0.8</v>
          </cell>
          <cell r="P153">
            <v>231.04000000000002</v>
          </cell>
        </row>
        <row r="154">
          <cell r="C154" t="str">
            <v>3188-104</v>
          </cell>
          <cell r="D154" t="str">
            <v>デルタネクス用ネックバンド</v>
          </cell>
          <cell r="G154" t="str">
            <v>2組/袋</v>
          </cell>
          <cell r="H154">
            <v>1</v>
          </cell>
          <cell r="I154" t="str">
            <v>本</v>
          </cell>
          <cell r="M154">
            <v>575</v>
          </cell>
          <cell r="N154">
            <v>460</v>
          </cell>
          <cell r="O154">
            <v>0.8</v>
          </cell>
          <cell r="P154">
            <v>189.32000000000002</v>
          </cell>
        </row>
        <row r="155">
          <cell r="C155" t="str">
            <v>38014-001</v>
          </cell>
          <cell r="D155" t="str">
            <v>ウィズエアー本体＋ブラケット</v>
          </cell>
          <cell r="G155" t="str">
            <v>1セット/箱</v>
          </cell>
          <cell r="H155">
            <v>1</v>
          </cell>
          <cell r="I155" t="str">
            <v>セット</v>
          </cell>
          <cell r="M155">
            <v>280000</v>
          </cell>
          <cell r="N155">
            <v>196000</v>
          </cell>
          <cell r="O155">
            <v>0.7</v>
          </cell>
          <cell r="P155">
            <v>86174.24</v>
          </cell>
        </row>
        <row r="156">
          <cell r="C156" t="str">
            <v>38014-003</v>
          </cell>
          <cell r="D156" t="str">
            <v>ウィズエアーSFT本体＋ブラケット</v>
          </cell>
          <cell r="G156" t="str">
            <v>1セット/箱</v>
          </cell>
          <cell r="H156">
            <v>1</v>
          </cell>
          <cell r="I156" t="str">
            <v>セット</v>
          </cell>
          <cell r="M156">
            <v>380000</v>
          </cell>
          <cell r="N156">
            <v>266000</v>
          </cell>
          <cell r="O156">
            <v>0.7</v>
          </cell>
          <cell r="P156">
            <v>177311.58</v>
          </cell>
        </row>
        <row r="157">
          <cell r="C157" t="str">
            <v>38014-004</v>
          </cell>
          <cell r="D157" t="str">
            <v>足底用スリーブ</v>
          </cell>
          <cell r="G157" t="str">
            <v>5双/箱</v>
          </cell>
          <cell r="H157">
            <v>1</v>
          </cell>
          <cell r="I157" t="str">
            <v>双</v>
          </cell>
          <cell r="M157">
            <v>9800</v>
          </cell>
          <cell r="N157">
            <v>6860</v>
          </cell>
          <cell r="O157">
            <v>0.7</v>
          </cell>
          <cell r="P157">
            <v>2775.96</v>
          </cell>
        </row>
        <row r="158">
          <cell r="C158" t="str">
            <v>38014-102</v>
          </cell>
          <cell r="D158" t="str">
            <v>大腿用スリーブ　S</v>
          </cell>
          <cell r="G158" t="str">
            <v>5双/箱</v>
          </cell>
          <cell r="H158">
            <v>1</v>
          </cell>
          <cell r="I158" t="str">
            <v>双</v>
          </cell>
          <cell r="M158">
            <v>9800</v>
          </cell>
          <cell r="N158">
            <v>6860</v>
          </cell>
          <cell r="O158">
            <v>0.7</v>
          </cell>
          <cell r="P158">
            <v>2775.96</v>
          </cell>
        </row>
        <row r="159">
          <cell r="C159" t="str">
            <v>38014-103</v>
          </cell>
          <cell r="D159" t="str">
            <v>大腿用スリーブ　M</v>
          </cell>
          <cell r="G159" t="str">
            <v>5双/箱</v>
          </cell>
          <cell r="H159">
            <v>1</v>
          </cell>
          <cell r="I159" t="str">
            <v>双</v>
          </cell>
          <cell r="M159">
            <v>9800</v>
          </cell>
          <cell r="N159">
            <v>6860</v>
          </cell>
          <cell r="O159">
            <v>0.7</v>
          </cell>
          <cell r="P159">
            <v>2775.96</v>
          </cell>
        </row>
        <row r="160">
          <cell r="C160" t="str">
            <v>38014-202</v>
          </cell>
          <cell r="D160" t="str">
            <v>下腿用スリーブ　S</v>
          </cell>
          <cell r="G160" t="str">
            <v>5双/箱</v>
          </cell>
          <cell r="H160">
            <v>1</v>
          </cell>
          <cell r="I160" t="str">
            <v>双</v>
          </cell>
          <cell r="M160">
            <v>9800</v>
          </cell>
          <cell r="N160">
            <v>6860</v>
          </cell>
          <cell r="O160">
            <v>0.7</v>
          </cell>
          <cell r="P160">
            <v>1983.28</v>
          </cell>
        </row>
        <row r="161">
          <cell r="C161" t="str">
            <v>38014-203</v>
          </cell>
          <cell r="D161" t="str">
            <v>下腿用スリーブ　M</v>
          </cell>
          <cell r="G161" t="str">
            <v>5双/箱</v>
          </cell>
          <cell r="H161">
            <v>1</v>
          </cell>
          <cell r="I161" t="str">
            <v>双</v>
          </cell>
          <cell r="M161">
            <v>9800</v>
          </cell>
          <cell r="N161">
            <v>6860</v>
          </cell>
          <cell r="O161">
            <v>0.7</v>
          </cell>
          <cell r="P161">
            <v>1983.28</v>
          </cell>
        </row>
        <row r="162">
          <cell r="C162" t="str">
            <v>38014-204</v>
          </cell>
          <cell r="D162" t="str">
            <v>下腿用スリーブ　L</v>
          </cell>
          <cell r="G162" t="str">
            <v>5双/箱</v>
          </cell>
          <cell r="H162">
            <v>1</v>
          </cell>
          <cell r="I162" t="str">
            <v>双</v>
          </cell>
          <cell r="M162">
            <v>9800</v>
          </cell>
          <cell r="N162">
            <v>6860</v>
          </cell>
          <cell r="O162">
            <v>0.7</v>
          </cell>
          <cell r="P162">
            <v>1983.28</v>
          </cell>
        </row>
        <row r="163">
          <cell r="C163" t="str">
            <v>38014-301</v>
          </cell>
          <cell r="D163" t="str">
            <v>エクステンションチューブ２．５</v>
          </cell>
          <cell r="G163" t="str">
            <v>2本/組</v>
          </cell>
          <cell r="H163">
            <v>1</v>
          </cell>
          <cell r="I163" t="str">
            <v>組</v>
          </cell>
          <cell r="M163">
            <v>12000</v>
          </cell>
          <cell r="N163">
            <v>8400</v>
          </cell>
          <cell r="O163">
            <v>0.7</v>
          </cell>
          <cell r="P163">
            <v>2874.002</v>
          </cell>
        </row>
        <row r="164">
          <cell r="C164" t="str">
            <v>38014-302</v>
          </cell>
          <cell r="D164" t="str">
            <v>エクステンションチューブ１．２</v>
          </cell>
          <cell r="G164" t="str">
            <v>2本/組</v>
          </cell>
          <cell r="H164">
            <v>1</v>
          </cell>
          <cell r="I164" t="str">
            <v>組</v>
          </cell>
          <cell r="M164">
            <v>12000</v>
          </cell>
          <cell r="N164">
            <v>8400</v>
          </cell>
          <cell r="O164">
            <v>0.7</v>
          </cell>
          <cell r="P164">
            <v>2874.002</v>
          </cell>
        </row>
        <row r="165">
          <cell r="C165" t="str">
            <v>38014-303</v>
          </cell>
          <cell r="D165" t="str">
            <v>ACアダプター</v>
          </cell>
          <cell r="G165" t="str">
            <v>1個/箱</v>
          </cell>
          <cell r="H165">
            <v>1</v>
          </cell>
          <cell r="I165" t="str">
            <v>個</v>
          </cell>
          <cell r="M165">
            <v>12000</v>
          </cell>
          <cell r="N165">
            <v>8400</v>
          </cell>
          <cell r="O165">
            <v>0.7</v>
          </cell>
          <cell r="P165">
            <v>1916.528</v>
          </cell>
        </row>
        <row r="166">
          <cell r="C166" t="str">
            <v>38014-305</v>
          </cell>
          <cell r="D166" t="str">
            <v>バッテリー</v>
          </cell>
          <cell r="G166" t="str">
            <v>1個/箱</v>
          </cell>
          <cell r="H166">
            <v>1</v>
          </cell>
          <cell r="I166" t="str">
            <v>個</v>
          </cell>
          <cell r="M166">
            <v>15000</v>
          </cell>
          <cell r="N166">
            <v>12000</v>
          </cell>
          <cell r="O166">
            <v>0.8</v>
          </cell>
          <cell r="P166">
            <v>2874.002</v>
          </cell>
        </row>
        <row r="167">
          <cell r="C167" t="str">
            <v>38014-306</v>
          </cell>
          <cell r="D167" t="str">
            <v>ブラケットキット</v>
          </cell>
          <cell r="G167" t="str">
            <v>1袋</v>
          </cell>
          <cell r="H167">
            <v>1</v>
          </cell>
          <cell r="I167" t="str">
            <v>個</v>
          </cell>
          <cell r="M167">
            <v>7000</v>
          </cell>
          <cell r="N167">
            <v>5600</v>
          </cell>
          <cell r="O167">
            <v>0.8</v>
          </cell>
          <cell r="P167">
            <v>2874.002</v>
          </cell>
        </row>
        <row r="168">
          <cell r="C168" t="str">
            <v>3058-600</v>
          </cell>
          <cell r="D168" t="str">
            <v>成人用把持鉗子</v>
          </cell>
          <cell r="G168" t="str">
            <v>1本/箱</v>
          </cell>
          <cell r="H168">
            <v>1</v>
          </cell>
          <cell r="I168" t="str">
            <v>本</v>
          </cell>
          <cell r="M168">
            <v>90000</v>
          </cell>
          <cell r="N168">
            <v>67500</v>
          </cell>
          <cell r="O168">
            <v>0.75</v>
          </cell>
          <cell r="P168">
            <v>41524.974500000004</v>
          </cell>
        </row>
        <row r="169">
          <cell r="C169" t="str">
            <v>3058-604</v>
          </cell>
          <cell r="D169" t="str">
            <v>ブレードフックシザーズ</v>
          </cell>
          <cell r="G169" t="str">
            <v>1本/箱</v>
          </cell>
          <cell r="H169">
            <v>1</v>
          </cell>
          <cell r="I169" t="str">
            <v>本</v>
          </cell>
          <cell r="M169">
            <v>90000</v>
          </cell>
          <cell r="N169">
            <v>67500</v>
          </cell>
          <cell r="O169">
            <v>0.75</v>
          </cell>
          <cell r="P169">
            <v>41551.727449999998</v>
          </cell>
        </row>
        <row r="170">
          <cell r="C170" t="str">
            <v>3058-605</v>
          </cell>
          <cell r="D170" t="str">
            <v>吸引・洗浄管</v>
          </cell>
          <cell r="G170" t="str">
            <v>1本/箱</v>
          </cell>
          <cell r="H170">
            <v>1</v>
          </cell>
          <cell r="I170" t="str">
            <v>本</v>
          </cell>
          <cell r="M170">
            <v>50000</v>
          </cell>
          <cell r="N170">
            <v>37500</v>
          </cell>
          <cell r="O170">
            <v>0.75</v>
          </cell>
          <cell r="P170">
            <v>10156.436600000001</v>
          </cell>
        </row>
        <row r="171">
          <cell r="C171" t="str">
            <v>3058-606</v>
          </cell>
          <cell r="D171" t="str">
            <v>成人用生検鉗子</v>
          </cell>
          <cell r="G171" t="str">
            <v>1本/箱</v>
          </cell>
          <cell r="H171">
            <v>1</v>
          </cell>
          <cell r="I171" t="str">
            <v>本</v>
          </cell>
          <cell r="M171">
            <v>90000</v>
          </cell>
          <cell r="N171">
            <v>67500</v>
          </cell>
          <cell r="O171">
            <v>0.75</v>
          </cell>
          <cell r="P171">
            <v>41524.974500000004</v>
          </cell>
        </row>
        <row r="172">
          <cell r="C172" t="str">
            <v>3058-608</v>
          </cell>
          <cell r="D172" t="str">
            <v>バスケット鉗子</v>
          </cell>
          <cell r="G172" t="str">
            <v>1本/箱</v>
          </cell>
          <cell r="H172">
            <v>1</v>
          </cell>
          <cell r="I172" t="str">
            <v>本</v>
          </cell>
          <cell r="M172">
            <v>90000</v>
          </cell>
          <cell r="N172">
            <v>67500</v>
          </cell>
          <cell r="O172">
            <v>0.75</v>
          </cell>
          <cell r="P172">
            <v>41524.974500000004</v>
          </cell>
        </row>
        <row r="173">
          <cell r="C173" t="str">
            <v>3058-614</v>
          </cell>
          <cell r="D173" t="str">
            <v>成人用把持鉗子（太）</v>
          </cell>
          <cell r="G173" t="str">
            <v>1本/箱</v>
          </cell>
          <cell r="H173">
            <v>1</v>
          </cell>
          <cell r="I173" t="str">
            <v>本</v>
          </cell>
          <cell r="M173">
            <v>150000</v>
          </cell>
          <cell r="N173">
            <v>112500</v>
          </cell>
          <cell r="O173">
            <v>0.75</v>
          </cell>
          <cell r="P173">
            <v>51458.767250000004</v>
          </cell>
        </row>
        <row r="174">
          <cell r="C174" t="str">
            <v>38001-005</v>
          </cell>
          <cell r="D174" t="str">
            <v>スパイロバンク</v>
          </cell>
          <cell r="G174" t="str">
            <v>1セット/箱</v>
          </cell>
          <cell r="H174">
            <v>1</v>
          </cell>
          <cell r="I174" t="str">
            <v>セット</v>
          </cell>
          <cell r="M174">
            <v>78000</v>
          </cell>
          <cell r="N174">
            <v>54600</v>
          </cell>
          <cell r="O174">
            <v>0.7</v>
          </cell>
          <cell r="P174">
            <v>32971.070749999999</v>
          </cell>
        </row>
        <row r="175">
          <cell r="C175" t="str">
            <v>38001-007</v>
          </cell>
          <cell r="D175" t="str">
            <v>スパイロバンクG</v>
          </cell>
          <cell r="G175" t="str">
            <v>1セット/箱</v>
          </cell>
          <cell r="H175">
            <v>1</v>
          </cell>
          <cell r="I175" t="str">
            <v>セット</v>
          </cell>
          <cell r="M175">
            <v>118000</v>
          </cell>
          <cell r="N175">
            <v>82600</v>
          </cell>
          <cell r="O175">
            <v>0.7</v>
          </cell>
          <cell r="P175">
            <v>57978.03875</v>
          </cell>
        </row>
        <row r="176">
          <cell r="C176" t="str">
            <v>38001-006</v>
          </cell>
          <cell r="D176" t="str">
            <v>リユーザブルタービンフロー</v>
          </cell>
          <cell r="G176" t="str">
            <v>1個/袋</v>
          </cell>
          <cell r="H176">
            <v>1</v>
          </cell>
          <cell r="I176" t="str">
            <v>個</v>
          </cell>
          <cell r="M176">
            <v>40000</v>
          </cell>
          <cell r="N176">
            <v>28000</v>
          </cell>
          <cell r="O176">
            <v>0.7</v>
          </cell>
          <cell r="P176">
            <v>28162.58</v>
          </cell>
        </row>
        <row r="177">
          <cell r="C177" t="str">
            <v>38001-008</v>
          </cell>
          <cell r="D177" t="str">
            <v>ディスポーサブルタービンフロー</v>
          </cell>
          <cell r="G177" t="str">
            <v>50個/箱</v>
          </cell>
          <cell r="H177">
            <v>1</v>
          </cell>
          <cell r="I177" t="str">
            <v>箱</v>
          </cell>
          <cell r="M177">
            <v>17500</v>
          </cell>
          <cell r="N177">
            <v>12250</v>
          </cell>
          <cell r="O177">
            <v>0.7</v>
          </cell>
          <cell r="P177">
            <v>5985.7924999999996</v>
          </cell>
        </row>
        <row r="178">
          <cell r="C178" t="str">
            <v>3058-</v>
          </cell>
          <cell r="D178" t="str">
            <v>デューモンステントTD/BD/BB</v>
          </cell>
          <cell r="G178" t="str">
            <v>1本/箱</v>
          </cell>
          <cell r="H178">
            <v>1</v>
          </cell>
          <cell r="I178" t="str">
            <v>本</v>
          </cell>
          <cell r="M178">
            <v>70000</v>
          </cell>
          <cell r="N178">
            <v>56000</v>
          </cell>
          <cell r="O178">
            <v>0.8</v>
          </cell>
          <cell r="P178">
            <v>28866.605000000003</v>
          </cell>
        </row>
        <row r="179">
          <cell r="C179" t="str">
            <v>3058-</v>
          </cell>
          <cell r="D179" t="str">
            <v>デューモンステントBB</v>
          </cell>
          <cell r="G179" t="str">
            <v>1本/箱</v>
          </cell>
          <cell r="H179">
            <v>1</v>
          </cell>
          <cell r="I179" t="str">
            <v>本</v>
          </cell>
          <cell r="M179">
            <v>70000</v>
          </cell>
          <cell r="N179">
            <v>56000</v>
          </cell>
          <cell r="O179">
            <v>0.8</v>
          </cell>
          <cell r="P179">
            <v>28866.605000000003</v>
          </cell>
        </row>
        <row r="180">
          <cell r="C180" t="str">
            <v>3058-</v>
          </cell>
          <cell r="D180" t="str">
            <v>デューモンステントY</v>
          </cell>
          <cell r="G180" t="str">
            <v>1本/箱</v>
          </cell>
          <cell r="H180">
            <v>1</v>
          </cell>
          <cell r="I180" t="str">
            <v>本</v>
          </cell>
          <cell r="M180">
            <v>80000</v>
          </cell>
          <cell r="N180">
            <v>64000</v>
          </cell>
          <cell r="O180">
            <v>0.8</v>
          </cell>
          <cell r="P180">
            <v>42947.105000000003</v>
          </cell>
        </row>
        <row r="181">
          <cell r="C181" t="str">
            <v>3058-</v>
          </cell>
          <cell r="D181" t="str">
            <v>デューモンステントST</v>
          </cell>
          <cell r="G181" t="str">
            <v>1本/箱</v>
          </cell>
          <cell r="H181">
            <v>1</v>
          </cell>
          <cell r="I181" t="str">
            <v>本</v>
          </cell>
          <cell r="M181">
            <v>90000</v>
          </cell>
          <cell r="N181">
            <v>72000</v>
          </cell>
          <cell r="O181">
            <v>0.8</v>
          </cell>
          <cell r="P181">
            <v>44355.154999999999</v>
          </cell>
        </row>
        <row r="182">
          <cell r="C182" t="str">
            <v>3058-000</v>
          </cell>
          <cell r="D182" t="str">
            <v>吸引カテーテル（細）</v>
          </cell>
          <cell r="G182" t="str">
            <v>1袋</v>
          </cell>
          <cell r="H182">
            <v>1</v>
          </cell>
          <cell r="I182" t="str">
            <v>本</v>
          </cell>
          <cell r="M182">
            <v>1300</v>
          </cell>
          <cell r="N182">
            <v>1040</v>
          </cell>
          <cell r="O182">
            <v>0.8</v>
          </cell>
          <cell r="P182">
            <v>423.995</v>
          </cell>
        </row>
        <row r="183">
          <cell r="C183" t="str">
            <v>3058-040</v>
          </cell>
          <cell r="D183" t="str">
            <v>吸引カテーテル（太）</v>
          </cell>
          <cell r="G183" t="str">
            <v>1袋</v>
          </cell>
          <cell r="H183">
            <v>1</v>
          </cell>
          <cell r="I183" t="str">
            <v>本</v>
          </cell>
          <cell r="M183">
            <v>1600</v>
          </cell>
          <cell r="N183">
            <v>1280</v>
          </cell>
          <cell r="O183">
            <v>0.8</v>
          </cell>
          <cell r="P183">
            <v>423.995</v>
          </cell>
        </row>
        <row r="184">
          <cell r="C184" t="str">
            <v>3058-615</v>
          </cell>
          <cell r="D184" t="str">
            <v>ステント拡張鉗子</v>
          </cell>
          <cell r="G184" t="str">
            <v>1本/箱</v>
          </cell>
          <cell r="H184">
            <v>1</v>
          </cell>
          <cell r="I184" t="str">
            <v>本</v>
          </cell>
          <cell r="M184">
            <v>150000</v>
          </cell>
          <cell r="N184">
            <v>112500</v>
          </cell>
          <cell r="O184">
            <v>0.75</v>
          </cell>
          <cell r="P184">
            <v>70404.08</v>
          </cell>
        </row>
        <row r="185">
          <cell r="C185" t="str">
            <v>3058-619</v>
          </cell>
          <cell r="D185" t="str">
            <v>シリコンスプレー５００ｍｌ</v>
          </cell>
          <cell r="G185" t="str">
            <v>-</v>
          </cell>
          <cell r="H185">
            <v>1</v>
          </cell>
          <cell r="I185" t="str">
            <v>本</v>
          </cell>
          <cell r="M185">
            <v>5000</v>
          </cell>
          <cell r="N185">
            <v>4000</v>
          </cell>
          <cell r="O185">
            <v>0.8</v>
          </cell>
          <cell r="P185">
            <v>2353.5924999999997</v>
          </cell>
        </row>
        <row r="186">
          <cell r="C186" t="str">
            <v>3060-000</v>
          </cell>
          <cell r="D186" t="str">
            <v>サーベックスブラシ</v>
          </cell>
          <cell r="G186" t="str">
            <v>100本/箱　20箱/カートン</v>
          </cell>
          <cell r="H186">
            <v>1</v>
          </cell>
          <cell r="I186" t="str">
            <v>本</v>
          </cell>
          <cell r="M186">
            <v>100</v>
          </cell>
          <cell r="N186">
            <v>70</v>
          </cell>
          <cell r="O186">
            <v>0.7</v>
          </cell>
          <cell r="P186">
            <v>33.3315275</v>
          </cell>
        </row>
        <row r="187">
          <cell r="C187" t="str">
            <v>3060-001</v>
          </cell>
          <cell r="D187" t="str">
            <v>エンドサーベックスブラシ</v>
          </cell>
          <cell r="G187" t="str">
            <v>100本/箱　20箱/カートン</v>
          </cell>
          <cell r="H187">
            <v>1</v>
          </cell>
          <cell r="I187" t="str">
            <v>本</v>
          </cell>
          <cell r="M187">
            <v>100</v>
          </cell>
          <cell r="N187">
            <v>70</v>
          </cell>
          <cell r="O187">
            <v>0.7</v>
          </cell>
          <cell r="P187">
            <v>33.3315275</v>
          </cell>
        </row>
        <row r="188">
          <cell r="C188" t="str">
            <v>3060-002</v>
          </cell>
          <cell r="D188" t="str">
            <v>エンドサーベックスブラシS</v>
          </cell>
          <cell r="G188" t="str">
            <v>100本/箱　20箱/カートン</v>
          </cell>
          <cell r="H188">
            <v>1</v>
          </cell>
          <cell r="I188" t="str">
            <v>本</v>
          </cell>
          <cell r="M188">
            <v>100</v>
          </cell>
          <cell r="N188">
            <v>70</v>
          </cell>
          <cell r="O188">
            <v>0.7</v>
          </cell>
          <cell r="P188">
            <v>33.3315275</v>
          </cell>
        </row>
        <row r="189">
          <cell r="C189" t="str">
            <v>3060-003</v>
          </cell>
          <cell r="D189" t="str">
            <v>サーベックスブラシコンビ</v>
          </cell>
          <cell r="G189" t="str">
            <v>100本/箱　20箱/カートン</v>
          </cell>
          <cell r="H189">
            <v>1</v>
          </cell>
          <cell r="I189" t="str">
            <v>本</v>
          </cell>
          <cell r="M189">
            <v>110</v>
          </cell>
          <cell r="N189">
            <v>77</v>
          </cell>
          <cell r="O189">
            <v>0.7</v>
          </cell>
          <cell r="P189">
            <v>37.668321499999998</v>
          </cell>
        </row>
        <row r="190">
          <cell r="C190" t="str">
            <v>38021-000</v>
          </cell>
          <cell r="D190" t="str">
            <v>メドジン・ピペットⅣ</v>
          </cell>
          <cell r="G190" t="str">
            <v>25本/箱</v>
          </cell>
          <cell r="H190">
            <v>1</v>
          </cell>
          <cell r="I190" t="str">
            <v>本</v>
          </cell>
          <cell r="M190">
            <v>600</v>
          </cell>
          <cell r="N190">
            <v>420</v>
          </cell>
          <cell r="O190">
            <v>0.7</v>
          </cell>
          <cell r="P190">
            <v>194.6968736</v>
          </cell>
        </row>
        <row r="191">
          <cell r="C191" t="str">
            <v>38006-002</v>
          </cell>
          <cell r="D191" t="str">
            <v>ピュアライン６０ｃｍ</v>
          </cell>
          <cell r="G191" t="str">
            <v>10個/箱</v>
          </cell>
          <cell r="H191">
            <v>1</v>
          </cell>
          <cell r="I191" t="str">
            <v>個</v>
          </cell>
          <cell r="M191">
            <v>1980</v>
          </cell>
          <cell r="N191">
            <v>1386</v>
          </cell>
          <cell r="O191">
            <v>0.7</v>
          </cell>
          <cell r="P191">
            <v>727.00736000000018</v>
          </cell>
        </row>
        <row r="192">
          <cell r="C192" t="str">
            <v>3031-010</v>
          </cell>
          <cell r="D192" t="str">
            <v>ベンタパッド100ｘ75</v>
          </cell>
          <cell r="G192" t="str">
            <v>1個/箱</v>
          </cell>
          <cell r="H192">
            <v>1</v>
          </cell>
          <cell r="I192" t="str">
            <v>枚</v>
          </cell>
          <cell r="M192">
            <v>15000</v>
          </cell>
          <cell r="N192">
            <v>10500</v>
          </cell>
          <cell r="O192">
            <v>0.7</v>
          </cell>
          <cell r="P192">
            <v>2848.97</v>
          </cell>
        </row>
        <row r="193">
          <cell r="C193" t="str">
            <v>3031-020</v>
          </cell>
          <cell r="D193" t="str">
            <v>ベンタパッド34ｘ40</v>
          </cell>
          <cell r="G193" t="str">
            <v>1袋</v>
          </cell>
          <cell r="H193">
            <v>1</v>
          </cell>
          <cell r="I193" t="str">
            <v>枚</v>
          </cell>
          <cell r="M193">
            <v>4300</v>
          </cell>
          <cell r="N193">
            <v>3010</v>
          </cell>
          <cell r="O193">
            <v>0.7</v>
          </cell>
          <cell r="P193">
            <v>835.98</v>
          </cell>
        </row>
        <row r="194">
          <cell r="C194" t="str">
            <v>3061-917</v>
          </cell>
          <cell r="D194" t="str">
            <v>キックトロリー</v>
          </cell>
          <cell r="G194" t="str">
            <v>1個/箱</v>
          </cell>
          <cell r="H194">
            <v>1</v>
          </cell>
          <cell r="I194" t="str">
            <v>台</v>
          </cell>
          <cell r="M194">
            <v>25000</v>
          </cell>
          <cell r="N194">
            <v>15000</v>
          </cell>
          <cell r="O194">
            <v>0.6</v>
          </cell>
          <cell r="P194">
            <v>10431.58</v>
          </cell>
        </row>
        <row r="195">
          <cell r="C195" t="str">
            <v>3364-000</v>
          </cell>
          <cell r="D195" t="str">
            <v>丸型マウスピース</v>
          </cell>
          <cell r="G195" t="str">
            <v>100個/箱</v>
          </cell>
          <cell r="H195">
            <v>1</v>
          </cell>
          <cell r="I195" t="str">
            <v>個</v>
          </cell>
          <cell r="M195">
            <v>25</v>
          </cell>
          <cell r="N195">
            <v>20</v>
          </cell>
          <cell r="O195">
            <v>0.8</v>
          </cell>
          <cell r="P195">
            <v>9.9239999999999995</v>
          </cell>
        </row>
        <row r="196">
          <cell r="C196" t="str">
            <v>3364-010</v>
          </cell>
          <cell r="D196" t="str">
            <v>丸型マウスピース（スパイロメーター用）</v>
          </cell>
          <cell r="G196" t="str">
            <v>100個/箱</v>
          </cell>
          <cell r="H196">
            <v>1</v>
          </cell>
          <cell r="I196" t="str">
            <v>個</v>
          </cell>
          <cell r="M196">
            <v>20</v>
          </cell>
          <cell r="N196">
            <v>14</v>
          </cell>
          <cell r="O196">
            <v>0.7</v>
          </cell>
          <cell r="P196">
            <v>9.9239999999999995</v>
          </cell>
        </row>
        <row r="197">
          <cell r="C197" t="str">
            <v>38542-000</v>
          </cell>
          <cell r="D197" t="str">
            <v>オーソマット穴なしグレー</v>
          </cell>
          <cell r="G197" t="str">
            <v>1袋</v>
          </cell>
          <cell r="H197">
            <v>1</v>
          </cell>
          <cell r="I197" t="str">
            <v>枚</v>
          </cell>
          <cell r="M197">
            <v>9000</v>
          </cell>
          <cell r="N197">
            <v>6750</v>
          </cell>
          <cell r="O197">
            <v>0.75</v>
          </cell>
          <cell r="P197">
            <v>5558.6840000000002</v>
          </cell>
        </row>
        <row r="198">
          <cell r="C198" t="str">
            <v>38542-001</v>
          </cell>
          <cell r="D198" t="str">
            <v>オーソマット穴なしグレー</v>
          </cell>
          <cell r="G198" t="str">
            <v>1袋</v>
          </cell>
          <cell r="H198">
            <v>1</v>
          </cell>
          <cell r="I198" t="str">
            <v>枚</v>
          </cell>
          <cell r="M198">
            <v>13000</v>
          </cell>
          <cell r="N198">
            <v>9750</v>
          </cell>
          <cell r="O198">
            <v>0.75</v>
          </cell>
          <cell r="P198">
            <v>8187.0439999999999</v>
          </cell>
        </row>
        <row r="199">
          <cell r="C199" t="str">
            <v>38542-002</v>
          </cell>
          <cell r="D199" t="str">
            <v>オーソマット穴なしグレー</v>
          </cell>
          <cell r="G199" t="str">
            <v>1袋</v>
          </cell>
          <cell r="H199">
            <v>1</v>
          </cell>
          <cell r="I199" t="str">
            <v>枚</v>
          </cell>
          <cell r="M199">
            <v>18000</v>
          </cell>
          <cell r="N199">
            <v>13500</v>
          </cell>
          <cell r="O199">
            <v>0.75</v>
          </cell>
          <cell r="P199">
            <v>10965.596</v>
          </cell>
        </row>
        <row r="200">
          <cell r="C200" t="str">
            <v>38542-003</v>
          </cell>
          <cell r="D200" t="str">
            <v>オーソマット穴なしグレー</v>
          </cell>
          <cell r="G200" t="str">
            <v>1袋</v>
          </cell>
          <cell r="H200">
            <v>1</v>
          </cell>
          <cell r="I200" t="str">
            <v>枚</v>
          </cell>
          <cell r="M200">
            <v>35000</v>
          </cell>
          <cell r="N200">
            <v>26250</v>
          </cell>
          <cell r="O200">
            <v>0.75</v>
          </cell>
          <cell r="P200">
            <v>21929.612000000001</v>
          </cell>
        </row>
        <row r="201">
          <cell r="C201" t="str">
            <v>38542-004</v>
          </cell>
          <cell r="D201" t="str">
            <v>オーソマット穴ありブラック</v>
          </cell>
          <cell r="G201" t="str">
            <v>1袋</v>
          </cell>
          <cell r="H201">
            <v>1</v>
          </cell>
          <cell r="I201" t="str">
            <v>枚</v>
          </cell>
          <cell r="M201">
            <v>16000</v>
          </cell>
          <cell r="N201">
            <v>12000</v>
          </cell>
          <cell r="O201">
            <v>0.75</v>
          </cell>
          <cell r="P201">
            <v>10045.67</v>
          </cell>
        </row>
        <row r="202">
          <cell r="C202" t="str">
            <v>38542-005</v>
          </cell>
          <cell r="D202" t="str">
            <v>オーソマット穴ありブラック</v>
          </cell>
          <cell r="G202" t="str">
            <v>1袋</v>
          </cell>
          <cell r="H202">
            <v>1</v>
          </cell>
          <cell r="I202" t="str">
            <v>枚</v>
          </cell>
          <cell r="M202">
            <v>18000</v>
          </cell>
          <cell r="N202">
            <v>13500</v>
          </cell>
          <cell r="O202">
            <v>0.75</v>
          </cell>
          <cell r="P202">
            <v>10965.596</v>
          </cell>
        </row>
        <row r="203">
          <cell r="C203" t="str">
            <v>38542-006</v>
          </cell>
          <cell r="D203" t="str">
            <v>オーソマット穴ありブラック</v>
          </cell>
          <cell r="G203" t="str">
            <v>1袋</v>
          </cell>
          <cell r="H203">
            <v>1</v>
          </cell>
          <cell r="I203" t="str">
            <v>枚</v>
          </cell>
          <cell r="M203">
            <v>35000</v>
          </cell>
          <cell r="N203">
            <v>26250</v>
          </cell>
          <cell r="O203">
            <v>0.75</v>
          </cell>
          <cell r="P203">
            <v>21929.612000000001</v>
          </cell>
        </row>
        <row r="204">
          <cell r="C204" t="str">
            <v>38019-000</v>
          </cell>
          <cell r="D204" t="str">
            <v>シールチェックｲﾝﾊﾟﾙｽｼｰﾗｰ用）</v>
          </cell>
          <cell r="G204" t="str">
            <v>100枚/箱</v>
          </cell>
          <cell r="H204">
            <v>1</v>
          </cell>
          <cell r="I204" t="str">
            <v>箱</v>
          </cell>
          <cell r="M204">
            <v>7000</v>
          </cell>
          <cell r="N204">
            <v>4900</v>
          </cell>
          <cell r="O204">
            <v>0.7</v>
          </cell>
          <cell r="P204">
            <v>3021.8472499999998</v>
          </cell>
        </row>
        <row r="205">
          <cell r="C205" t="str">
            <v>38019-001</v>
          </cell>
          <cell r="D205" t="str">
            <v>シールチェック（ロータリーｼｰﾗｰ用）</v>
          </cell>
          <cell r="G205" t="str">
            <v>250枚/箱</v>
          </cell>
          <cell r="H205">
            <v>1</v>
          </cell>
          <cell r="I205" t="str">
            <v>箱</v>
          </cell>
          <cell r="M205">
            <v>15000</v>
          </cell>
          <cell r="N205">
            <v>10500</v>
          </cell>
          <cell r="O205">
            <v>0.7</v>
          </cell>
          <cell r="P205">
            <v>6267.4025000000001</v>
          </cell>
        </row>
        <row r="206">
          <cell r="C206" t="str">
            <v>38500-000</v>
          </cell>
          <cell r="D206" t="str">
            <v>Ｎｉｃｃｈｅｃｋ　試験管</v>
          </cell>
          <cell r="G206" t="str">
            <v>50本/袋</v>
          </cell>
          <cell r="H206">
            <v>1</v>
          </cell>
          <cell r="I206" t="str">
            <v>袋</v>
          </cell>
          <cell r="M206">
            <v>1250</v>
          </cell>
          <cell r="N206">
            <v>1125</v>
          </cell>
          <cell r="O206">
            <v>0.9</v>
          </cell>
          <cell r="P206">
            <v>804.69</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52"/>
  <sheetViews>
    <sheetView showGridLines="0" tabSelected="1" topLeftCell="A47" zoomScale="85" zoomScaleNormal="85" workbookViewId="0">
      <selection activeCell="D31" sqref="D31"/>
    </sheetView>
  </sheetViews>
  <sheetFormatPr defaultColWidth="9" defaultRowHeight="32.25" customHeight="1" x14ac:dyDescent="0.2"/>
  <cols>
    <col min="1" max="1" width="3.125" style="186" customWidth="1"/>
    <col min="2" max="2" width="3.125" style="185" customWidth="1"/>
    <col min="3" max="3" width="3.125" style="186" customWidth="1"/>
    <col min="4" max="16384" width="9" style="186"/>
  </cols>
  <sheetData>
    <row r="1" spans="1:4" ht="32.25" customHeight="1" x14ac:dyDescent="0.2">
      <c r="A1" s="183" t="s">
        <v>166</v>
      </c>
    </row>
    <row r="2" spans="1:4" ht="16.5" customHeight="1" x14ac:dyDescent="0.2"/>
    <row r="3" spans="1:4" ht="32.25" customHeight="1" x14ac:dyDescent="0.2">
      <c r="B3" s="184" t="s">
        <v>167</v>
      </c>
    </row>
    <row r="4" spans="1:4" ht="15" customHeight="1" x14ac:dyDescent="0.2"/>
    <row r="5" spans="1:4" ht="18.75" customHeight="1" x14ac:dyDescent="0.2">
      <c r="B5" s="184">
        <v>1</v>
      </c>
      <c r="C5" s="187" t="s">
        <v>174</v>
      </c>
    </row>
    <row r="6" spans="1:4" ht="32.25" customHeight="1" x14ac:dyDescent="0.2">
      <c r="C6" s="186" t="s">
        <v>168</v>
      </c>
      <c r="D6" s="186" t="s">
        <v>169</v>
      </c>
    </row>
    <row r="7" spans="1:4" ht="32.25" customHeight="1" x14ac:dyDescent="0.2">
      <c r="C7" s="186" t="s">
        <v>170</v>
      </c>
      <c r="D7" s="186" t="s">
        <v>473</v>
      </c>
    </row>
    <row r="8" spans="1:4" ht="32.25" customHeight="1" x14ac:dyDescent="0.2">
      <c r="C8" s="186" t="s">
        <v>171</v>
      </c>
      <c r="D8" s="186" t="s">
        <v>474</v>
      </c>
    </row>
    <row r="9" spans="1:4" ht="32.25" customHeight="1" x14ac:dyDescent="0.2">
      <c r="C9" s="186" t="s">
        <v>172</v>
      </c>
      <c r="D9" s="186" t="s">
        <v>173</v>
      </c>
    </row>
    <row r="11" spans="1:4" ht="32.25" customHeight="1" x14ac:dyDescent="0.2">
      <c r="B11" s="184">
        <v>2</v>
      </c>
      <c r="C11" s="187" t="s">
        <v>175</v>
      </c>
    </row>
    <row r="12" spans="1:4" ht="32.25" customHeight="1" x14ac:dyDescent="0.2">
      <c r="C12" s="186" t="s">
        <v>168</v>
      </c>
      <c r="D12" s="186" t="s">
        <v>176</v>
      </c>
    </row>
    <row r="13" spans="1:4" ht="32.25" customHeight="1" x14ac:dyDescent="0.2">
      <c r="D13" s="186" t="s">
        <v>475</v>
      </c>
    </row>
    <row r="14" spans="1:4" ht="32.25" customHeight="1" x14ac:dyDescent="0.2">
      <c r="D14" s="186" t="s">
        <v>476</v>
      </c>
    </row>
    <row r="15" spans="1:4" ht="32.25" customHeight="1" x14ac:dyDescent="0.2">
      <c r="D15" s="427" t="s">
        <v>433</v>
      </c>
    </row>
    <row r="16" spans="1:4" ht="32.25" customHeight="1" x14ac:dyDescent="0.2">
      <c r="C16" s="186" t="s">
        <v>170</v>
      </c>
      <c r="D16" s="186" t="s">
        <v>177</v>
      </c>
    </row>
    <row r="17" spans="3:4" ht="32.25" customHeight="1" x14ac:dyDescent="0.2">
      <c r="D17" s="186" t="s">
        <v>477</v>
      </c>
    </row>
    <row r="18" spans="3:4" ht="32.25" customHeight="1" x14ac:dyDescent="0.2">
      <c r="D18" s="186" t="s">
        <v>478</v>
      </c>
    </row>
    <row r="19" spans="3:4" ht="32.25" customHeight="1" x14ac:dyDescent="0.2">
      <c r="C19" s="186" t="s">
        <v>171</v>
      </c>
      <c r="D19" s="186" t="s">
        <v>479</v>
      </c>
    </row>
    <row r="20" spans="3:4" ht="32.25" customHeight="1" x14ac:dyDescent="0.2">
      <c r="D20" s="186" t="s">
        <v>207</v>
      </c>
    </row>
    <row r="21" spans="3:4" ht="32.25" customHeight="1" x14ac:dyDescent="0.2">
      <c r="D21" s="186" t="s">
        <v>484</v>
      </c>
    </row>
    <row r="22" spans="3:4" ht="32.25" customHeight="1" x14ac:dyDescent="0.2">
      <c r="D22" s="186" t="s">
        <v>178</v>
      </c>
    </row>
    <row r="23" spans="3:4" ht="32.25" customHeight="1" x14ac:dyDescent="0.2">
      <c r="C23" s="186" t="s">
        <v>172</v>
      </c>
      <c r="D23" s="186" t="s">
        <v>179</v>
      </c>
    </row>
    <row r="24" spans="3:4" ht="32.25" customHeight="1" x14ac:dyDescent="0.2">
      <c r="C24" s="186" t="s">
        <v>180</v>
      </c>
      <c r="D24" s="186" t="s">
        <v>181</v>
      </c>
    </row>
    <row r="25" spans="3:4" ht="32.25" customHeight="1" x14ac:dyDescent="0.2">
      <c r="C25" s="186" t="s">
        <v>182</v>
      </c>
      <c r="D25" s="186" t="s">
        <v>183</v>
      </c>
    </row>
    <row r="26" spans="3:4" ht="32.25" customHeight="1" x14ac:dyDescent="0.2">
      <c r="C26" s="186" t="s">
        <v>184</v>
      </c>
      <c r="D26" s="186" t="s">
        <v>185</v>
      </c>
    </row>
    <row r="27" spans="3:4" ht="32.25" customHeight="1" x14ac:dyDescent="0.2">
      <c r="D27" s="186" t="s">
        <v>210</v>
      </c>
    </row>
    <row r="28" spans="3:4" ht="32.25" customHeight="1" x14ac:dyDescent="0.2">
      <c r="D28" s="186" t="s">
        <v>186</v>
      </c>
    </row>
    <row r="29" spans="3:4" ht="32.25" customHeight="1" x14ac:dyDescent="0.2">
      <c r="D29" s="186" t="s">
        <v>187</v>
      </c>
    </row>
    <row r="30" spans="3:4" ht="32.25" customHeight="1" x14ac:dyDescent="0.2">
      <c r="C30" s="186" t="s">
        <v>188</v>
      </c>
      <c r="D30" s="186" t="s">
        <v>485</v>
      </c>
    </row>
    <row r="31" spans="3:4" ht="32.25" customHeight="1" x14ac:dyDescent="0.2">
      <c r="C31" s="186" t="s">
        <v>189</v>
      </c>
      <c r="D31" s="186" t="s">
        <v>486</v>
      </c>
    </row>
    <row r="32" spans="3:4" ht="32.25" customHeight="1" x14ac:dyDescent="0.2">
      <c r="C32" s="186" t="s">
        <v>189</v>
      </c>
      <c r="D32" s="186" t="s">
        <v>190</v>
      </c>
    </row>
    <row r="33" spans="2:4" ht="32.25" customHeight="1" x14ac:dyDescent="0.2">
      <c r="D33" s="186" t="s">
        <v>208</v>
      </c>
    </row>
    <row r="34" spans="2:4" ht="32.25" customHeight="1" x14ac:dyDescent="0.2">
      <c r="D34" s="186" t="s">
        <v>209</v>
      </c>
    </row>
    <row r="35" spans="2:4" ht="32.25" customHeight="1" x14ac:dyDescent="0.2">
      <c r="C35" s="186" t="s">
        <v>191</v>
      </c>
      <c r="D35" s="186" t="s">
        <v>192</v>
      </c>
    </row>
    <row r="36" spans="2:4" ht="32.25" customHeight="1" x14ac:dyDescent="0.2">
      <c r="C36" s="186" t="s">
        <v>194</v>
      </c>
      <c r="D36" s="186" t="s">
        <v>193</v>
      </c>
    </row>
    <row r="37" spans="2:4" ht="32.25" customHeight="1" x14ac:dyDescent="0.2">
      <c r="C37" s="186" t="s">
        <v>195</v>
      </c>
      <c r="D37" s="186" t="s">
        <v>196</v>
      </c>
    </row>
    <row r="39" spans="2:4" ht="32.25" customHeight="1" x14ac:dyDescent="0.2">
      <c r="B39" s="184" t="s">
        <v>197</v>
      </c>
    </row>
    <row r="40" spans="2:4" ht="15" customHeight="1" x14ac:dyDescent="0.2"/>
    <row r="41" spans="2:4" ht="32.25" customHeight="1" x14ac:dyDescent="0.2">
      <c r="C41" s="186" t="s">
        <v>168</v>
      </c>
      <c r="D41" s="186" t="s">
        <v>198</v>
      </c>
    </row>
    <row r="42" spans="2:4" ht="32.25" customHeight="1" x14ac:dyDescent="0.2">
      <c r="D42" s="427" t="s">
        <v>472</v>
      </c>
    </row>
    <row r="43" spans="2:4" ht="32.25" customHeight="1" x14ac:dyDescent="0.2">
      <c r="C43" s="186" t="s">
        <v>170</v>
      </c>
      <c r="D43" s="186" t="s">
        <v>199</v>
      </c>
    </row>
    <row r="44" spans="2:4" ht="32.25" customHeight="1" x14ac:dyDescent="0.2">
      <c r="D44" s="186" t="s">
        <v>200</v>
      </c>
    </row>
    <row r="45" spans="2:4" ht="32.25" customHeight="1" x14ac:dyDescent="0.2">
      <c r="D45" s="186" t="s">
        <v>201</v>
      </c>
    </row>
    <row r="46" spans="2:4" ht="32.25" customHeight="1" x14ac:dyDescent="0.2">
      <c r="D46" s="186" t="s">
        <v>202</v>
      </c>
    </row>
    <row r="47" spans="2:4" ht="32.25" customHeight="1" x14ac:dyDescent="0.2">
      <c r="C47" s="186" t="s">
        <v>171</v>
      </c>
      <c r="D47" s="186" t="s">
        <v>203</v>
      </c>
    </row>
    <row r="49" spans="2:4" ht="32.25" customHeight="1" x14ac:dyDescent="0.2">
      <c r="B49" s="184" t="s">
        <v>204</v>
      </c>
    </row>
    <row r="50" spans="2:4" ht="32.25" customHeight="1" x14ac:dyDescent="0.2">
      <c r="B50" s="184"/>
      <c r="C50" s="186" t="s">
        <v>206</v>
      </c>
      <c r="D50" s="186" t="s">
        <v>480</v>
      </c>
    </row>
    <row r="51" spans="2:4" ht="32.25" customHeight="1" x14ac:dyDescent="0.2">
      <c r="C51" s="186" t="s">
        <v>206</v>
      </c>
      <c r="D51" s="186" t="s">
        <v>205</v>
      </c>
    </row>
    <row r="52" spans="2:4" ht="32.25" customHeight="1" x14ac:dyDescent="0.2">
      <c r="C52" s="186" t="s">
        <v>206</v>
      </c>
      <c r="D52" s="186" t="s">
        <v>481</v>
      </c>
    </row>
  </sheetData>
  <phoneticPr fontId="3"/>
  <pageMargins left="0.70866141732283472" right="0.70866141732283472" top="0.74803149606299213" bottom="0.74803149606299213" header="0.31496062992125984" footer="0.31496062992125984"/>
  <pageSetup paperSize="9" scale="46" orientation="portrait" r:id="rId1"/>
  <headerFooter>
    <oddHeader>&amp;L&amp;24議題３．「ホーム事業計画書参酌様式」の件</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P77"/>
  <sheetViews>
    <sheetView zoomScaleNormal="100" workbookViewId="0">
      <pane xSplit="3" topLeftCell="D1" activePane="topRight" state="frozen"/>
      <selection activeCell="Q9" sqref="Q9"/>
      <selection pane="topRight" activeCell="E6" sqref="E6"/>
    </sheetView>
  </sheetViews>
  <sheetFormatPr defaultColWidth="9" defaultRowHeight="13.5" x14ac:dyDescent="0.15"/>
  <cols>
    <col min="1" max="1" width="3" style="76" customWidth="1"/>
    <col min="2" max="2" width="5.25" style="29" bestFit="1" customWidth="1"/>
    <col min="3" max="3" width="33.375" style="29" customWidth="1"/>
    <col min="4" max="34" width="10.875" style="29" customWidth="1"/>
    <col min="35" max="16384" width="9" style="29"/>
  </cols>
  <sheetData>
    <row r="1" spans="1:42" x14ac:dyDescent="0.15">
      <c r="D1" s="131"/>
      <c r="F1" s="76"/>
      <c r="G1" s="130"/>
      <c r="H1" s="76"/>
      <c r="J1" s="76"/>
    </row>
    <row r="2" spans="1:42" ht="14.25" x14ac:dyDescent="0.15">
      <c r="A2" s="579" t="str">
        <f>長期資金収支計画!A2</f>
        <v>[ホーム名：○○○○］</v>
      </c>
      <c r="B2" s="579"/>
      <c r="C2" s="579"/>
      <c r="D2" s="579"/>
      <c r="E2" s="436" t="s">
        <v>440</v>
      </c>
      <c r="F2" s="578" t="str">
        <f>長期資金収支計画!F2</f>
        <v>　</v>
      </c>
      <c r="G2" s="578"/>
      <c r="H2" s="578"/>
      <c r="I2" s="578"/>
    </row>
    <row r="3" spans="1:42" ht="15" thickBot="1" x14ac:dyDescent="0.2">
      <c r="A3" s="72" t="s">
        <v>147</v>
      </c>
      <c r="D3" s="165" t="s">
        <v>482</v>
      </c>
      <c r="E3" s="165"/>
      <c r="F3" s="165"/>
      <c r="G3" s="165"/>
      <c r="H3" s="165"/>
      <c r="I3" s="165"/>
      <c r="J3" s="165"/>
      <c r="K3" s="165"/>
      <c r="L3" s="165"/>
      <c r="M3" s="165"/>
    </row>
    <row r="4" spans="1:42" s="75" customFormat="1" ht="14.25" thickBot="1" x14ac:dyDescent="0.2">
      <c r="A4" s="487"/>
      <c r="B4" s="488"/>
      <c r="C4" s="488"/>
      <c r="D4" s="30" t="s">
        <v>1</v>
      </c>
      <c r="E4" s="30" t="s">
        <v>2</v>
      </c>
      <c r="F4" s="30" t="s">
        <v>3</v>
      </c>
      <c r="G4" s="52" t="s">
        <v>4</v>
      </c>
      <c r="H4" s="30" t="s">
        <v>5</v>
      </c>
      <c r="I4" s="30" t="s">
        <v>6</v>
      </c>
      <c r="J4" s="30" t="s">
        <v>7</v>
      </c>
      <c r="K4" s="30" t="s">
        <v>8</v>
      </c>
      <c r="L4" s="30" t="s">
        <v>9</v>
      </c>
      <c r="M4" s="30" t="s">
        <v>10</v>
      </c>
      <c r="N4" s="30" t="s">
        <v>11</v>
      </c>
      <c r="O4" s="30" t="s">
        <v>12</v>
      </c>
      <c r="P4" s="30" t="s">
        <v>13</v>
      </c>
      <c r="Q4" s="30" t="s">
        <v>14</v>
      </c>
      <c r="R4" s="30" t="s">
        <v>15</v>
      </c>
      <c r="S4" s="30" t="s">
        <v>16</v>
      </c>
      <c r="T4" s="30" t="s">
        <v>17</v>
      </c>
      <c r="U4" s="30" t="s">
        <v>18</v>
      </c>
      <c r="V4" s="30" t="s">
        <v>19</v>
      </c>
      <c r="W4" s="30" t="s">
        <v>20</v>
      </c>
      <c r="X4" s="30" t="s">
        <v>21</v>
      </c>
      <c r="Y4" s="30" t="s">
        <v>22</v>
      </c>
      <c r="Z4" s="30" t="s">
        <v>23</v>
      </c>
      <c r="AA4" s="30" t="s">
        <v>24</v>
      </c>
      <c r="AB4" s="30" t="s">
        <v>25</v>
      </c>
      <c r="AC4" s="30" t="s">
        <v>26</v>
      </c>
      <c r="AD4" s="30" t="s">
        <v>27</v>
      </c>
      <c r="AE4" s="30" t="s">
        <v>28</v>
      </c>
      <c r="AF4" s="30" t="s">
        <v>29</v>
      </c>
      <c r="AG4" s="30" t="s">
        <v>30</v>
      </c>
      <c r="AH4" s="140" t="s">
        <v>31</v>
      </c>
      <c r="AI4" s="36"/>
    </row>
    <row r="5" spans="1:42" ht="13.5" customHeight="1" x14ac:dyDescent="0.15">
      <c r="A5" s="574" t="s">
        <v>39</v>
      </c>
      <c r="B5" s="31" t="s">
        <v>0</v>
      </c>
      <c r="C5" s="32" t="s">
        <v>119</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93"/>
      <c r="AI5" s="152"/>
      <c r="AJ5" s="27"/>
      <c r="AK5" s="27"/>
      <c r="AL5" s="27"/>
      <c r="AM5" s="27"/>
      <c r="AN5" s="27"/>
      <c r="AO5" s="27"/>
      <c r="AP5" s="28"/>
    </row>
    <row r="6" spans="1:42" ht="13.5" customHeight="1" x14ac:dyDescent="0.15">
      <c r="A6" s="576"/>
      <c r="B6" s="34"/>
      <c r="C6" s="10" t="s">
        <v>120</v>
      </c>
      <c r="D6" s="3"/>
      <c r="E6" s="4"/>
      <c r="F6" s="4"/>
      <c r="G6" s="4"/>
      <c r="H6" s="4"/>
      <c r="I6" s="4"/>
      <c r="J6" s="4"/>
      <c r="K6" s="4"/>
      <c r="L6" s="4"/>
      <c r="M6" s="4"/>
      <c r="N6" s="4"/>
      <c r="O6" s="4"/>
      <c r="P6" s="4"/>
      <c r="Q6" s="4"/>
      <c r="R6" s="4"/>
      <c r="S6" s="4"/>
      <c r="T6" s="4"/>
      <c r="U6" s="4"/>
      <c r="V6" s="4"/>
      <c r="W6" s="4"/>
      <c r="X6" s="4"/>
      <c r="Y6" s="4"/>
      <c r="Z6" s="4"/>
      <c r="AA6" s="4"/>
      <c r="AB6" s="4"/>
      <c r="AC6" s="4"/>
      <c r="AD6" s="4"/>
      <c r="AE6" s="4"/>
      <c r="AF6" s="4"/>
      <c r="AG6" s="4"/>
      <c r="AH6" s="145"/>
      <c r="AI6" s="152"/>
      <c r="AJ6" s="27"/>
      <c r="AK6" s="27"/>
      <c r="AL6" s="27"/>
      <c r="AM6" s="27"/>
      <c r="AN6" s="27"/>
      <c r="AO6" s="27"/>
    </row>
    <row r="7" spans="1:42" ht="13.5" customHeight="1" x14ac:dyDescent="0.15">
      <c r="A7" s="576"/>
      <c r="B7" s="34"/>
      <c r="C7" s="161" t="s">
        <v>123</v>
      </c>
      <c r="D7" s="3">
        <f>長期資金収支計画!D6</f>
        <v>0</v>
      </c>
      <c r="E7" s="4">
        <f>長期資金収支計画!E6</f>
        <v>0</v>
      </c>
      <c r="F7" s="4">
        <f>長期資金収支計画!F6</f>
        <v>0</v>
      </c>
      <c r="G7" s="4">
        <f>長期資金収支計画!G6</f>
        <v>0</v>
      </c>
      <c r="H7" s="4">
        <f>長期資金収支計画!H6</f>
        <v>0</v>
      </c>
      <c r="I7" s="4">
        <f>長期資金収支計画!I6</f>
        <v>0</v>
      </c>
      <c r="J7" s="4">
        <f>長期資金収支計画!J6</f>
        <v>0</v>
      </c>
      <c r="K7" s="4">
        <f>長期資金収支計画!K6</f>
        <v>0</v>
      </c>
      <c r="L7" s="4">
        <f>長期資金収支計画!L6</f>
        <v>0</v>
      </c>
      <c r="M7" s="4">
        <f>長期資金収支計画!M6</f>
        <v>0</v>
      </c>
      <c r="N7" s="4">
        <f>長期資金収支計画!N6</f>
        <v>0</v>
      </c>
      <c r="O7" s="4">
        <f>長期資金収支計画!O6</f>
        <v>0</v>
      </c>
      <c r="P7" s="4">
        <f>長期資金収支計画!P6</f>
        <v>0</v>
      </c>
      <c r="Q7" s="4">
        <f>長期資金収支計画!Q6</f>
        <v>0</v>
      </c>
      <c r="R7" s="4">
        <f>長期資金収支計画!R6</f>
        <v>0</v>
      </c>
      <c r="S7" s="4">
        <f>長期資金収支計画!S6</f>
        <v>0</v>
      </c>
      <c r="T7" s="4">
        <f>長期資金収支計画!T6</f>
        <v>0</v>
      </c>
      <c r="U7" s="4">
        <f>長期資金収支計画!U6</f>
        <v>0</v>
      </c>
      <c r="V7" s="4">
        <f>長期資金収支計画!V6</f>
        <v>0</v>
      </c>
      <c r="W7" s="4">
        <f>長期資金収支計画!W6</f>
        <v>0</v>
      </c>
      <c r="X7" s="4">
        <f>長期資金収支計画!X6</f>
        <v>0</v>
      </c>
      <c r="Y7" s="4">
        <f>長期資金収支計画!Y6</f>
        <v>0</v>
      </c>
      <c r="Z7" s="4">
        <f>長期資金収支計画!Z6</f>
        <v>0</v>
      </c>
      <c r="AA7" s="4">
        <f>長期資金収支計画!AA6</f>
        <v>0</v>
      </c>
      <c r="AB7" s="4">
        <f>長期資金収支計画!AB6</f>
        <v>0</v>
      </c>
      <c r="AC7" s="4">
        <f>長期資金収支計画!AC6</f>
        <v>0</v>
      </c>
      <c r="AD7" s="4">
        <f>長期資金収支計画!AD6</f>
        <v>0</v>
      </c>
      <c r="AE7" s="4">
        <f>長期資金収支計画!AE6</f>
        <v>0</v>
      </c>
      <c r="AF7" s="4">
        <f>長期資金収支計画!AF6</f>
        <v>0</v>
      </c>
      <c r="AG7" s="4">
        <f>長期資金収支計画!AG6</f>
        <v>0</v>
      </c>
      <c r="AH7" s="145">
        <f>長期資金収支計画!AH6</f>
        <v>0</v>
      </c>
      <c r="AI7" s="152"/>
      <c r="AJ7" s="27"/>
      <c r="AK7" s="27"/>
      <c r="AL7" s="27"/>
      <c r="AM7" s="27"/>
      <c r="AN7" s="27"/>
      <c r="AO7" s="27"/>
    </row>
    <row r="8" spans="1:42" x14ac:dyDescent="0.15">
      <c r="A8" s="576"/>
      <c r="B8" s="34"/>
      <c r="C8" s="10" t="s">
        <v>32</v>
      </c>
      <c r="D8" s="3"/>
      <c r="E8" s="4"/>
      <c r="F8" s="4"/>
      <c r="G8" s="4"/>
      <c r="H8" s="4"/>
      <c r="I8" s="4"/>
      <c r="J8" s="4"/>
      <c r="K8" s="4"/>
      <c r="L8" s="4"/>
      <c r="M8" s="4"/>
      <c r="N8" s="4"/>
      <c r="O8" s="4"/>
      <c r="P8" s="4"/>
      <c r="Q8" s="4"/>
      <c r="R8" s="4"/>
      <c r="S8" s="4"/>
      <c r="T8" s="4"/>
      <c r="U8" s="4"/>
      <c r="V8" s="4"/>
      <c r="W8" s="4"/>
      <c r="X8" s="4"/>
      <c r="Y8" s="4"/>
      <c r="Z8" s="4"/>
      <c r="AA8" s="4"/>
      <c r="AB8" s="4"/>
      <c r="AC8" s="4"/>
      <c r="AD8" s="4"/>
      <c r="AE8" s="4"/>
      <c r="AF8" s="4"/>
      <c r="AG8" s="4"/>
      <c r="AH8" s="145"/>
      <c r="AI8" s="117"/>
    </row>
    <row r="9" spans="1:42" x14ac:dyDescent="0.15">
      <c r="A9" s="576"/>
      <c r="B9" s="34"/>
      <c r="C9" s="12" t="s">
        <v>443</v>
      </c>
      <c r="D9" s="438"/>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154"/>
      <c r="AI9" s="117"/>
    </row>
    <row r="10" spans="1:42" ht="14.25" thickBot="1" x14ac:dyDescent="0.2">
      <c r="A10" s="576"/>
      <c r="B10" s="35"/>
      <c r="C10" s="137" t="s">
        <v>33</v>
      </c>
      <c r="D10" s="21">
        <f>SUM(D5:D9)</f>
        <v>0</v>
      </c>
      <c r="E10" s="21">
        <f t="shared" ref="E10:AH10" si="0">SUM(E5:E9)</f>
        <v>0</v>
      </c>
      <c r="F10" s="21">
        <f t="shared" si="0"/>
        <v>0</v>
      </c>
      <c r="G10" s="21">
        <f t="shared" si="0"/>
        <v>0</v>
      </c>
      <c r="H10" s="21">
        <f t="shared" si="0"/>
        <v>0</v>
      </c>
      <c r="I10" s="21">
        <f t="shared" si="0"/>
        <v>0</v>
      </c>
      <c r="J10" s="21">
        <f t="shared" si="0"/>
        <v>0</v>
      </c>
      <c r="K10" s="21">
        <f t="shared" si="0"/>
        <v>0</v>
      </c>
      <c r="L10" s="21">
        <f t="shared" si="0"/>
        <v>0</v>
      </c>
      <c r="M10" s="21">
        <f t="shared" si="0"/>
        <v>0</v>
      </c>
      <c r="N10" s="21">
        <f t="shared" si="0"/>
        <v>0</v>
      </c>
      <c r="O10" s="21">
        <f t="shared" si="0"/>
        <v>0</v>
      </c>
      <c r="P10" s="21">
        <f t="shared" si="0"/>
        <v>0</v>
      </c>
      <c r="Q10" s="21">
        <f t="shared" si="0"/>
        <v>0</v>
      </c>
      <c r="R10" s="21">
        <f t="shared" si="0"/>
        <v>0</v>
      </c>
      <c r="S10" s="21">
        <f t="shared" si="0"/>
        <v>0</v>
      </c>
      <c r="T10" s="21">
        <f t="shared" si="0"/>
        <v>0</v>
      </c>
      <c r="U10" s="21">
        <f t="shared" si="0"/>
        <v>0</v>
      </c>
      <c r="V10" s="21">
        <f t="shared" si="0"/>
        <v>0</v>
      </c>
      <c r="W10" s="21">
        <f t="shared" si="0"/>
        <v>0</v>
      </c>
      <c r="X10" s="21">
        <f t="shared" si="0"/>
        <v>0</v>
      </c>
      <c r="Y10" s="21">
        <f t="shared" si="0"/>
        <v>0</v>
      </c>
      <c r="Z10" s="21">
        <f t="shared" si="0"/>
        <v>0</v>
      </c>
      <c r="AA10" s="21">
        <f t="shared" si="0"/>
        <v>0</v>
      </c>
      <c r="AB10" s="21">
        <f t="shared" si="0"/>
        <v>0</v>
      </c>
      <c r="AC10" s="21">
        <f t="shared" si="0"/>
        <v>0</v>
      </c>
      <c r="AD10" s="21">
        <f t="shared" si="0"/>
        <v>0</v>
      </c>
      <c r="AE10" s="21">
        <f t="shared" si="0"/>
        <v>0</v>
      </c>
      <c r="AF10" s="21">
        <f t="shared" si="0"/>
        <v>0</v>
      </c>
      <c r="AG10" s="21">
        <f t="shared" si="0"/>
        <v>0</v>
      </c>
      <c r="AH10" s="21">
        <f t="shared" si="0"/>
        <v>0</v>
      </c>
      <c r="AI10" s="117"/>
    </row>
    <row r="11" spans="1:42" x14ac:dyDescent="0.15">
      <c r="A11" s="576"/>
      <c r="B11" s="34" t="s">
        <v>34</v>
      </c>
      <c r="C11" s="8" t="s">
        <v>446</v>
      </c>
      <c r="D11" s="53"/>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44"/>
      <c r="AI11" s="117"/>
    </row>
    <row r="12" spans="1:42" x14ac:dyDescent="0.15">
      <c r="A12" s="576"/>
      <c r="B12" s="34"/>
      <c r="C12" s="10" t="s">
        <v>447</v>
      </c>
      <c r="D12" s="5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45"/>
      <c r="AI12" s="117"/>
    </row>
    <row r="13" spans="1:42" x14ac:dyDescent="0.15">
      <c r="A13" s="576"/>
      <c r="B13" s="34"/>
      <c r="C13" s="10" t="s">
        <v>448</v>
      </c>
      <c r="D13" s="5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145"/>
      <c r="AI13" s="117"/>
    </row>
    <row r="14" spans="1:42" x14ac:dyDescent="0.15">
      <c r="A14" s="576"/>
      <c r="B14" s="34"/>
      <c r="C14" s="10" t="s">
        <v>122</v>
      </c>
      <c r="D14" s="54"/>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94"/>
      <c r="AI14" s="117"/>
    </row>
    <row r="15" spans="1:42" x14ac:dyDescent="0.15">
      <c r="A15" s="576"/>
      <c r="B15" s="34"/>
      <c r="C15" s="10" t="s">
        <v>70</v>
      </c>
      <c r="D15" s="54"/>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94"/>
      <c r="AI15" s="117"/>
    </row>
    <row r="16" spans="1:42" x14ac:dyDescent="0.15">
      <c r="A16" s="576"/>
      <c r="B16" s="34"/>
      <c r="C16" s="161" t="s">
        <v>35</v>
      </c>
      <c r="D16" s="54">
        <f>長期資金収支計画!D20</f>
        <v>0</v>
      </c>
      <c r="E16" s="54">
        <f>長期資金収支計画!E20</f>
        <v>0</v>
      </c>
      <c r="F16" s="54">
        <f>長期資金収支計画!F20</f>
        <v>0</v>
      </c>
      <c r="G16" s="54">
        <f>長期資金収支計画!G20</f>
        <v>0</v>
      </c>
      <c r="H16" s="54">
        <f>長期資金収支計画!H20</f>
        <v>0</v>
      </c>
      <c r="I16" s="54">
        <f>長期資金収支計画!I20</f>
        <v>0</v>
      </c>
      <c r="J16" s="54">
        <f>長期資金収支計画!J20</f>
        <v>0</v>
      </c>
      <c r="K16" s="54">
        <f>長期資金収支計画!K20</f>
        <v>0</v>
      </c>
      <c r="L16" s="54">
        <f>長期資金収支計画!L20</f>
        <v>0</v>
      </c>
      <c r="M16" s="54">
        <f>長期資金収支計画!M20</f>
        <v>0</v>
      </c>
      <c r="N16" s="54">
        <f>長期資金収支計画!N20</f>
        <v>0</v>
      </c>
      <c r="O16" s="54">
        <f>長期資金収支計画!O20</f>
        <v>0</v>
      </c>
      <c r="P16" s="54">
        <f>長期資金収支計画!P20</f>
        <v>0</v>
      </c>
      <c r="Q16" s="54">
        <f>長期資金収支計画!Q20</f>
        <v>0</v>
      </c>
      <c r="R16" s="54">
        <f>長期資金収支計画!R20</f>
        <v>0</v>
      </c>
      <c r="S16" s="54">
        <f>長期資金収支計画!S20</f>
        <v>0</v>
      </c>
      <c r="T16" s="54">
        <f>長期資金収支計画!T20</f>
        <v>0</v>
      </c>
      <c r="U16" s="54">
        <f>長期資金収支計画!U20</f>
        <v>0</v>
      </c>
      <c r="V16" s="54">
        <f>長期資金収支計画!V20</f>
        <v>0</v>
      </c>
      <c r="W16" s="54">
        <f>長期資金収支計画!W20</f>
        <v>0</v>
      </c>
      <c r="X16" s="54">
        <f>長期資金収支計画!X20</f>
        <v>0</v>
      </c>
      <c r="Y16" s="54">
        <f>長期資金収支計画!Y20</f>
        <v>0</v>
      </c>
      <c r="Z16" s="54">
        <f>長期資金収支計画!Z20</f>
        <v>0</v>
      </c>
      <c r="AA16" s="54">
        <f>長期資金収支計画!AA20</f>
        <v>0</v>
      </c>
      <c r="AB16" s="54">
        <f>長期資金収支計画!AB20</f>
        <v>0</v>
      </c>
      <c r="AC16" s="54">
        <f>長期資金収支計画!AC20</f>
        <v>0</v>
      </c>
      <c r="AD16" s="54">
        <f>長期資金収支計画!AD20</f>
        <v>0</v>
      </c>
      <c r="AE16" s="54">
        <f>長期資金収支計画!AE20</f>
        <v>0</v>
      </c>
      <c r="AF16" s="54">
        <f>長期資金収支計画!AF20</f>
        <v>0</v>
      </c>
      <c r="AG16" s="54">
        <f>長期資金収支計画!AG20</f>
        <v>0</v>
      </c>
      <c r="AH16" s="120">
        <f>長期資金収支計画!AH20</f>
        <v>0</v>
      </c>
      <c r="AI16" s="117"/>
    </row>
    <row r="17" spans="1:35" x14ac:dyDescent="0.15">
      <c r="A17" s="576"/>
      <c r="B17" s="34"/>
      <c r="C17" s="161" t="s">
        <v>36</v>
      </c>
      <c r="D17" s="4">
        <f>長期資金収支計画!D21</f>
        <v>0</v>
      </c>
      <c r="E17" s="4">
        <f>長期資金収支計画!E21</f>
        <v>0</v>
      </c>
      <c r="F17" s="4">
        <f>長期資金収支計画!F21</f>
        <v>0</v>
      </c>
      <c r="G17" s="4">
        <f>長期資金収支計画!G21</f>
        <v>0</v>
      </c>
      <c r="H17" s="4">
        <f>長期資金収支計画!H21</f>
        <v>0</v>
      </c>
      <c r="I17" s="4">
        <f>長期資金収支計画!I21</f>
        <v>0</v>
      </c>
      <c r="J17" s="4">
        <f>長期資金収支計画!J21</f>
        <v>0</v>
      </c>
      <c r="K17" s="4">
        <f>長期資金収支計画!K21</f>
        <v>0</v>
      </c>
      <c r="L17" s="4">
        <f>長期資金収支計画!L21</f>
        <v>0</v>
      </c>
      <c r="M17" s="4">
        <f>長期資金収支計画!M21</f>
        <v>0</v>
      </c>
      <c r="N17" s="4">
        <f>長期資金収支計画!N21</f>
        <v>0</v>
      </c>
      <c r="O17" s="4">
        <f>長期資金収支計画!O21</f>
        <v>0</v>
      </c>
      <c r="P17" s="4">
        <f>長期資金収支計画!P21</f>
        <v>0</v>
      </c>
      <c r="Q17" s="4">
        <f>長期資金収支計画!Q21</f>
        <v>0</v>
      </c>
      <c r="R17" s="4">
        <f>長期資金収支計画!R21</f>
        <v>0</v>
      </c>
      <c r="S17" s="4">
        <f>長期資金収支計画!S21</f>
        <v>0</v>
      </c>
      <c r="T17" s="4">
        <f>長期資金収支計画!T21</f>
        <v>0</v>
      </c>
      <c r="U17" s="4">
        <f>長期資金収支計画!U21</f>
        <v>0</v>
      </c>
      <c r="V17" s="4">
        <f>長期資金収支計画!V21</f>
        <v>0</v>
      </c>
      <c r="W17" s="4">
        <f>長期資金収支計画!W21</f>
        <v>0</v>
      </c>
      <c r="X17" s="4">
        <f>長期資金収支計画!X21</f>
        <v>0</v>
      </c>
      <c r="Y17" s="4">
        <f>長期資金収支計画!Y21</f>
        <v>0</v>
      </c>
      <c r="Z17" s="4">
        <f>長期資金収支計画!Z21</f>
        <v>0</v>
      </c>
      <c r="AA17" s="4">
        <f>長期資金収支計画!AA21</f>
        <v>0</v>
      </c>
      <c r="AB17" s="4">
        <f>長期資金収支計画!AB21</f>
        <v>0</v>
      </c>
      <c r="AC17" s="4">
        <f>長期資金収支計画!AC21</f>
        <v>0</v>
      </c>
      <c r="AD17" s="4">
        <f>長期資金収支計画!AD21</f>
        <v>0</v>
      </c>
      <c r="AE17" s="4">
        <f>長期資金収支計画!AE21</f>
        <v>0</v>
      </c>
      <c r="AF17" s="4">
        <f>長期資金収支計画!AF21</f>
        <v>0</v>
      </c>
      <c r="AG17" s="4">
        <f>長期資金収支計画!AG21</f>
        <v>0</v>
      </c>
      <c r="AH17" s="145">
        <f>長期資金収支計画!AH21</f>
        <v>0</v>
      </c>
      <c r="AI17" s="117"/>
    </row>
    <row r="18" spans="1:35" x14ac:dyDescent="0.15">
      <c r="A18" s="576"/>
      <c r="B18" s="34"/>
      <c r="C18" s="10" t="s">
        <v>37</v>
      </c>
      <c r="D18" s="5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145"/>
      <c r="AI18" s="117"/>
    </row>
    <row r="19" spans="1:35" x14ac:dyDescent="0.15">
      <c r="A19" s="576"/>
      <c r="B19" s="34"/>
      <c r="C19" s="161" t="s">
        <v>151</v>
      </c>
      <c r="D19" s="54">
        <f>長期資金収支計画!D14</f>
        <v>0</v>
      </c>
      <c r="E19" s="54">
        <f>長期資金収支計画!E14</f>
        <v>0</v>
      </c>
      <c r="F19" s="54">
        <f>長期資金収支計画!F14</f>
        <v>0</v>
      </c>
      <c r="G19" s="54">
        <f>長期資金収支計画!G14</f>
        <v>0</v>
      </c>
      <c r="H19" s="54">
        <f>長期資金収支計画!H14</f>
        <v>0</v>
      </c>
      <c r="I19" s="54">
        <f>長期資金収支計画!I14</f>
        <v>0</v>
      </c>
      <c r="J19" s="54">
        <f>長期資金収支計画!J14</f>
        <v>0</v>
      </c>
      <c r="K19" s="54">
        <f>長期資金収支計画!K14</f>
        <v>0</v>
      </c>
      <c r="L19" s="54">
        <f>長期資金収支計画!L14</f>
        <v>0</v>
      </c>
      <c r="M19" s="54">
        <f>長期資金収支計画!M14</f>
        <v>0</v>
      </c>
      <c r="N19" s="54">
        <f>長期資金収支計画!N14</f>
        <v>0</v>
      </c>
      <c r="O19" s="54">
        <f>長期資金収支計画!O14</f>
        <v>0</v>
      </c>
      <c r="P19" s="54">
        <f>長期資金収支計画!P14</f>
        <v>0</v>
      </c>
      <c r="Q19" s="54">
        <f>長期資金収支計画!Q14</f>
        <v>0</v>
      </c>
      <c r="R19" s="54">
        <f>長期資金収支計画!R14</f>
        <v>0</v>
      </c>
      <c r="S19" s="54">
        <f>長期資金収支計画!S14</f>
        <v>0</v>
      </c>
      <c r="T19" s="54">
        <f>長期資金収支計画!T14</f>
        <v>0</v>
      </c>
      <c r="U19" s="54">
        <f>長期資金収支計画!U14</f>
        <v>0</v>
      </c>
      <c r="V19" s="54">
        <f>長期資金収支計画!V14</f>
        <v>0</v>
      </c>
      <c r="W19" s="54">
        <f>長期資金収支計画!W14</f>
        <v>0</v>
      </c>
      <c r="X19" s="54">
        <f>長期資金収支計画!X14</f>
        <v>0</v>
      </c>
      <c r="Y19" s="54">
        <f>長期資金収支計画!Y14</f>
        <v>0</v>
      </c>
      <c r="Z19" s="54">
        <f>長期資金収支計画!Z14</f>
        <v>0</v>
      </c>
      <c r="AA19" s="54">
        <f>長期資金収支計画!AA14</f>
        <v>0</v>
      </c>
      <c r="AB19" s="54">
        <f>長期資金収支計画!AB14</f>
        <v>0</v>
      </c>
      <c r="AC19" s="54">
        <f>長期資金収支計画!AC14</f>
        <v>0</v>
      </c>
      <c r="AD19" s="54">
        <f>長期資金収支計画!AD14</f>
        <v>0</v>
      </c>
      <c r="AE19" s="54">
        <f>長期資金収支計画!AE14</f>
        <v>0</v>
      </c>
      <c r="AF19" s="54">
        <f>長期資金収支計画!AF14</f>
        <v>0</v>
      </c>
      <c r="AG19" s="54">
        <f>長期資金収支計画!AG14</f>
        <v>0</v>
      </c>
      <c r="AH19" s="54">
        <f>長期資金収支計画!AH14</f>
        <v>0</v>
      </c>
      <c r="AI19" s="117"/>
    </row>
    <row r="20" spans="1:35" x14ac:dyDescent="0.15">
      <c r="A20" s="576"/>
      <c r="B20" s="34"/>
      <c r="C20" s="161" t="s">
        <v>444</v>
      </c>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17"/>
    </row>
    <row r="21" spans="1:35" x14ac:dyDescent="0.15">
      <c r="A21" s="576"/>
      <c r="B21" s="34"/>
      <c r="C21" s="161" t="s">
        <v>48</v>
      </c>
      <c r="D21" s="133">
        <f>長期資金収支計画!D25</f>
        <v>0</v>
      </c>
      <c r="E21" s="59">
        <f>長期資金収支計画!E25</f>
        <v>0</v>
      </c>
      <c r="F21" s="59">
        <f>長期資金収支計画!F25</f>
        <v>0</v>
      </c>
      <c r="G21" s="59">
        <f>長期資金収支計画!G25</f>
        <v>0</v>
      </c>
      <c r="H21" s="59">
        <f>長期資金収支計画!H25</f>
        <v>0</v>
      </c>
      <c r="I21" s="59">
        <f>長期資金収支計画!I25</f>
        <v>0</v>
      </c>
      <c r="J21" s="59">
        <f>長期資金収支計画!J25</f>
        <v>0</v>
      </c>
      <c r="K21" s="59">
        <f>長期資金収支計画!K25</f>
        <v>0</v>
      </c>
      <c r="L21" s="59">
        <f>長期資金収支計画!L25</f>
        <v>0</v>
      </c>
      <c r="M21" s="59">
        <f>長期資金収支計画!M25</f>
        <v>0</v>
      </c>
      <c r="N21" s="59">
        <f>長期資金収支計画!N25</f>
        <v>0</v>
      </c>
      <c r="O21" s="59">
        <f>長期資金収支計画!O25</f>
        <v>0</v>
      </c>
      <c r="P21" s="59">
        <f>長期資金収支計画!P25</f>
        <v>0</v>
      </c>
      <c r="Q21" s="59">
        <f>長期資金収支計画!Q25</f>
        <v>0</v>
      </c>
      <c r="R21" s="59">
        <f>長期資金収支計画!R25</f>
        <v>0</v>
      </c>
      <c r="S21" s="59">
        <f>長期資金収支計画!S25</f>
        <v>0</v>
      </c>
      <c r="T21" s="59">
        <f>長期資金収支計画!T25</f>
        <v>0</v>
      </c>
      <c r="U21" s="59">
        <f>長期資金収支計画!U25</f>
        <v>0</v>
      </c>
      <c r="V21" s="59">
        <f>長期資金収支計画!V25</f>
        <v>0</v>
      </c>
      <c r="W21" s="59">
        <f>長期資金収支計画!W25</f>
        <v>0</v>
      </c>
      <c r="X21" s="59">
        <f>長期資金収支計画!X25</f>
        <v>0</v>
      </c>
      <c r="Y21" s="59">
        <f>長期資金収支計画!Y25</f>
        <v>0</v>
      </c>
      <c r="Z21" s="59">
        <f>長期資金収支計画!Z25</f>
        <v>0</v>
      </c>
      <c r="AA21" s="59">
        <f>長期資金収支計画!AA25</f>
        <v>0</v>
      </c>
      <c r="AB21" s="59">
        <f>長期資金収支計画!AB25</f>
        <v>0</v>
      </c>
      <c r="AC21" s="59">
        <f>長期資金収支計画!AC25</f>
        <v>0</v>
      </c>
      <c r="AD21" s="59">
        <f>長期資金収支計画!AD25</f>
        <v>0</v>
      </c>
      <c r="AE21" s="59">
        <f>長期資金収支計画!AE25</f>
        <v>0</v>
      </c>
      <c r="AF21" s="59">
        <f>長期資金収支計画!AF25</f>
        <v>0</v>
      </c>
      <c r="AG21" s="59">
        <f>長期資金収支計画!AG25</f>
        <v>0</v>
      </c>
      <c r="AH21" s="59">
        <f>長期資金収支計画!AH25</f>
        <v>0</v>
      </c>
      <c r="AI21" s="117"/>
    </row>
    <row r="22" spans="1:35" ht="14.25" thickBot="1" x14ac:dyDescent="0.2">
      <c r="A22" s="576"/>
      <c r="B22" s="34"/>
      <c r="C22" s="137" t="s">
        <v>33</v>
      </c>
      <c r="D22" s="23">
        <f>SUM(D11:D21)</f>
        <v>0</v>
      </c>
      <c r="E22" s="22">
        <f t="shared" ref="E22:AH22" si="1">SUM(E11:E21)</f>
        <v>0</v>
      </c>
      <c r="F22" s="22">
        <f t="shared" si="1"/>
        <v>0</v>
      </c>
      <c r="G22" s="22">
        <f t="shared" si="1"/>
        <v>0</v>
      </c>
      <c r="H22" s="22">
        <f t="shared" si="1"/>
        <v>0</v>
      </c>
      <c r="I22" s="22">
        <f t="shared" si="1"/>
        <v>0</v>
      </c>
      <c r="J22" s="22">
        <f t="shared" si="1"/>
        <v>0</v>
      </c>
      <c r="K22" s="22">
        <f t="shared" si="1"/>
        <v>0</v>
      </c>
      <c r="L22" s="22">
        <f t="shared" si="1"/>
        <v>0</v>
      </c>
      <c r="M22" s="22">
        <f t="shared" si="1"/>
        <v>0</v>
      </c>
      <c r="N22" s="22">
        <f t="shared" si="1"/>
        <v>0</v>
      </c>
      <c r="O22" s="22">
        <f t="shared" si="1"/>
        <v>0</v>
      </c>
      <c r="P22" s="22">
        <f t="shared" si="1"/>
        <v>0</v>
      </c>
      <c r="Q22" s="22">
        <f t="shared" si="1"/>
        <v>0</v>
      </c>
      <c r="R22" s="22">
        <f t="shared" si="1"/>
        <v>0</v>
      </c>
      <c r="S22" s="22">
        <f t="shared" si="1"/>
        <v>0</v>
      </c>
      <c r="T22" s="22">
        <f t="shared" si="1"/>
        <v>0</v>
      </c>
      <c r="U22" s="22">
        <f t="shared" si="1"/>
        <v>0</v>
      </c>
      <c r="V22" s="22">
        <f t="shared" si="1"/>
        <v>0</v>
      </c>
      <c r="W22" s="22">
        <f t="shared" si="1"/>
        <v>0</v>
      </c>
      <c r="X22" s="22">
        <f t="shared" si="1"/>
        <v>0</v>
      </c>
      <c r="Y22" s="22">
        <f t="shared" si="1"/>
        <v>0</v>
      </c>
      <c r="Z22" s="22">
        <f t="shared" si="1"/>
        <v>0</v>
      </c>
      <c r="AA22" s="22">
        <f t="shared" si="1"/>
        <v>0</v>
      </c>
      <c r="AB22" s="22">
        <f t="shared" si="1"/>
        <v>0</v>
      </c>
      <c r="AC22" s="22">
        <f t="shared" si="1"/>
        <v>0</v>
      </c>
      <c r="AD22" s="22">
        <f t="shared" si="1"/>
        <v>0</v>
      </c>
      <c r="AE22" s="22">
        <f t="shared" si="1"/>
        <v>0</v>
      </c>
      <c r="AF22" s="22">
        <f t="shared" si="1"/>
        <v>0</v>
      </c>
      <c r="AG22" s="22">
        <f t="shared" si="1"/>
        <v>0</v>
      </c>
      <c r="AH22" s="148">
        <f t="shared" si="1"/>
        <v>0</v>
      </c>
      <c r="AI22" s="117"/>
    </row>
    <row r="23" spans="1:35" ht="14.25" thickBot="1" x14ac:dyDescent="0.2">
      <c r="A23" s="577"/>
      <c r="B23" s="13"/>
      <c r="C23" s="136" t="s">
        <v>38</v>
      </c>
      <c r="D23" s="5">
        <f>+D10-D22</f>
        <v>0</v>
      </c>
      <c r="E23" s="6">
        <f>+E10-E22</f>
        <v>0</v>
      </c>
      <c r="F23" s="6">
        <f t="shared" ref="F23:AH23" si="2">+F10-F22</f>
        <v>0</v>
      </c>
      <c r="G23" s="6">
        <f t="shared" si="2"/>
        <v>0</v>
      </c>
      <c r="H23" s="6">
        <f t="shared" si="2"/>
        <v>0</v>
      </c>
      <c r="I23" s="6">
        <f t="shared" si="2"/>
        <v>0</v>
      </c>
      <c r="J23" s="6">
        <f t="shared" si="2"/>
        <v>0</v>
      </c>
      <c r="K23" s="6">
        <f t="shared" si="2"/>
        <v>0</v>
      </c>
      <c r="L23" s="6">
        <f t="shared" si="2"/>
        <v>0</v>
      </c>
      <c r="M23" s="6">
        <f t="shared" si="2"/>
        <v>0</v>
      </c>
      <c r="N23" s="6">
        <f t="shared" si="2"/>
        <v>0</v>
      </c>
      <c r="O23" s="6">
        <f t="shared" si="2"/>
        <v>0</v>
      </c>
      <c r="P23" s="6">
        <f t="shared" si="2"/>
        <v>0</v>
      </c>
      <c r="Q23" s="6">
        <f t="shared" si="2"/>
        <v>0</v>
      </c>
      <c r="R23" s="6">
        <f t="shared" si="2"/>
        <v>0</v>
      </c>
      <c r="S23" s="6">
        <f t="shared" si="2"/>
        <v>0</v>
      </c>
      <c r="T23" s="6">
        <f t="shared" si="2"/>
        <v>0</v>
      </c>
      <c r="U23" s="6">
        <f t="shared" si="2"/>
        <v>0</v>
      </c>
      <c r="V23" s="6">
        <f t="shared" si="2"/>
        <v>0</v>
      </c>
      <c r="W23" s="6">
        <f t="shared" si="2"/>
        <v>0</v>
      </c>
      <c r="X23" s="6">
        <f t="shared" si="2"/>
        <v>0</v>
      </c>
      <c r="Y23" s="6">
        <f t="shared" si="2"/>
        <v>0</v>
      </c>
      <c r="Z23" s="6">
        <f t="shared" si="2"/>
        <v>0</v>
      </c>
      <c r="AA23" s="6">
        <f t="shared" si="2"/>
        <v>0</v>
      </c>
      <c r="AB23" s="6">
        <f t="shared" si="2"/>
        <v>0</v>
      </c>
      <c r="AC23" s="6">
        <f t="shared" si="2"/>
        <v>0</v>
      </c>
      <c r="AD23" s="6">
        <f t="shared" si="2"/>
        <v>0</v>
      </c>
      <c r="AE23" s="6">
        <f t="shared" si="2"/>
        <v>0</v>
      </c>
      <c r="AF23" s="6">
        <f t="shared" si="2"/>
        <v>0</v>
      </c>
      <c r="AG23" s="6">
        <f t="shared" si="2"/>
        <v>0</v>
      </c>
      <c r="AH23" s="155">
        <f t="shared" si="2"/>
        <v>0</v>
      </c>
      <c r="AI23" s="117"/>
    </row>
    <row r="24" spans="1:35" x14ac:dyDescent="0.15">
      <c r="A24" s="570" t="s">
        <v>50</v>
      </c>
      <c r="B24" s="31" t="s">
        <v>0</v>
      </c>
      <c r="C24" s="437" t="s">
        <v>434</v>
      </c>
      <c r="D24" s="125">
        <f>長期資金収支計画!D28</f>
        <v>0</v>
      </c>
      <c r="E24" s="126">
        <f>長期資金収支計画!E28</f>
        <v>0</v>
      </c>
      <c r="F24" s="126">
        <f>長期資金収支計画!F28</f>
        <v>0</v>
      </c>
      <c r="G24" s="126">
        <f>長期資金収支計画!G28</f>
        <v>0</v>
      </c>
      <c r="H24" s="126">
        <f>長期資金収支計画!H28</f>
        <v>0</v>
      </c>
      <c r="I24" s="126">
        <f>長期資金収支計画!I28</f>
        <v>0</v>
      </c>
      <c r="J24" s="126">
        <f>長期資金収支計画!J28</f>
        <v>0</v>
      </c>
      <c r="K24" s="126">
        <f>長期資金収支計画!K28</f>
        <v>0</v>
      </c>
      <c r="L24" s="126">
        <f>長期資金収支計画!L28</f>
        <v>0</v>
      </c>
      <c r="M24" s="126">
        <f>長期資金収支計画!M28</f>
        <v>0</v>
      </c>
      <c r="N24" s="126">
        <f>長期資金収支計画!N28</f>
        <v>0</v>
      </c>
      <c r="O24" s="126">
        <f>長期資金収支計画!O28</f>
        <v>0</v>
      </c>
      <c r="P24" s="126">
        <f>長期資金収支計画!P28</f>
        <v>0</v>
      </c>
      <c r="Q24" s="126">
        <f>長期資金収支計画!Q28</f>
        <v>0</v>
      </c>
      <c r="R24" s="126">
        <f>長期資金収支計画!R28</f>
        <v>0</v>
      </c>
      <c r="S24" s="126">
        <f>長期資金収支計画!S28</f>
        <v>0</v>
      </c>
      <c r="T24" s="126">
        <f>長期資金収支計画!T28</f>
        <v>0</v>
      </c>
      <c r="U24" s="126">
        <f>長期資金収支計画!U28</f>
        <v>0</v>
      </c>
      <c r="V24" s="126">
        <f>長期資金収支計画!V28</f>
        <v>0</v>
      </c>
      <c r="W24" s="126">
        <f>長期資金収支計画!W28</f>
        <v>0</v>
      </c>
      <c r="X24" s="126">
        <f>長期資金収支計画!X28</f>
        <v>0</v>
      </c>
      <c r="Y24" s="126">
        <f>長期資金収支計画!Y28</f>
        <v>0</v>
      </c>
      <c r="Z24" s="126">
        <f>長期資金収支計画!Z28</f>
        <v>0</v>
      </c>
      <c r="AA24" s="126">
        <f>長期資金収支計画!AA28</f>
        <v>0</v>
      </c>
      <c r="AB24" s="126">
        <f>長期資金収支計画!AB28</f>
        <v>0</v>
      </c>
      <c r="AC24" s="126">
        <f>長期資金収支計画!AC28</f>
        <v>0</v>
      </c>
      <c r="AD24" s="126">
        <f>長期資金収支計画!AD28</f>
        <v>0</v>
      </c>
      <c r="AE24" s="126">
        <f>長期資金収支計画!AE28</f>
        <v>0</v>
      </c>
      <c r="AF24" s="126">
        <f>長期資金収支計画!AF28</f>
        <v>0</v>
      </c>
      <c r="AG24" s="126">
        <f>長期資金収支計画!AG28</f>
        <v>0</v>
      </c>
      <c r="AH24" s="156">
        <f>長期資金収支計画!AH28</f>
        <v>0</v>
      </c>
      <c r="AI24" s="117"/>
    </row>
    <row r="25" spans="1:35" x14ac:dyDescent="0.15">
      <c r="A25" s="570"/>
      <c r="B25" s="34"/>
      <c r="C25" s="161" t="s">
        <v>112</v>
      </c>
      <c r="D25" s="3">
        <f>長期資金収支計画!D29</f>
        <v>0</v>
      </c>
      <c r="E25" s="4">
        <f>長期資金収支計画!E29</f>
        <v>0</v>
      </c>
      <c r="F25" s="4">
        <f>長期資金収支計画!F29</f>
        <v>0</v>
      </c>
      <c r="G25" s="4">
        <f>長期資金収支計画!G29</f>
        <v>0</v>
      </c>
      <c r="H25" s="4">
        <f>長期資金収支計画!H29</f>
        <v>0</v>
      </c>
      <c r="I25" s="4">
        <f>長期資金収支計画!I29</f>
        <v>0</v>
      </c>
      <c r="J25" s="4">
        <f>長期資金収支計画!J29</f>
        <v>0</v>
      </c>
      <c r="K25" s="4">
        <f>長期資金収支計画!K29</f>
        <v>0</v>
      </c>
      <c r="L25" s="4">
        <f>長期資金収支計画!L29</f>
        <v>0</v>
      </c>
      <c r="M25" s="4">
        <f>長期資金収支計画!M29</f>
        <v>0</v>
      </c>
      <c r="N25" s="4">
        <f>長期資金収支計画!N29</f>
        <v>0</v>
      </c>
      <c r="O25" s="4">
        <f>長期資金収支計画!O29</f>
        <v>0</v>
      </c>
      <c r="P25" s="4">
        <f>長期資金収支計画!P29</f>
        <v>0</v>
      </c>
      <c r="Q25" s="4">
        <f>長期資金収支計画!Q29</f>
        <v>0</v>
      </c>
      <c r="R25" s="4">
        <f>長期資金収支計画!R29</f>
        <v>0</v>
      </c>
      <c r="S25" s="4">
        <f>長期資金収支計画!S29</f>
        <v>0</v>
      </c>
      <c r="T25" s="4">
        <f>長期資金収支計画!T29</f>
        <v>0</v>
      </c>
      <c r="U25" s="4">
        <f>長期資金収支計画!U29</f>
        <v>0</v>
      </c>
      <c r="V25" s="4">
        <f>長期資金収支計画!V29</f>
        <v>0</v>
      </c>
      <c r="W25" s="4">
        <f>長期資金収支計画!W29</f>
        <v>0</v>
      </c>
      <c r="X25" s="4">
        <f>長期資金収支計画!X29</f>
        <v>0</v>
      </c>
      <c r="Y25" s="4">
        <f>長期資金収支計画!Y29</f>
        <v>0</v>
      </c>
      <c r="Z25" s="4">
        <f>長期資金収支計画!Z29</f>
        <v>0</v>
      </c>
      <c r="AA25" s="4">
        <f>長期資金収支計画!AA29</f>
        <v>0</v>
      </c>
      <c r="AB25" s="4">
        <f>長期資金収支計画!AB29</f>
        <v>0</v>
      </c>
      <c r="AC25" s="4">
        <f>長期資金収支計画!AC29</f>
        <v>0</v>
      </c>
      <c r="AD25" s="4">
        <f>長期資金収支計画!AD29</f>
        <v>0</v>
      </c>
      <c r="AE25" s="4">
        <f>長期資金収支計画!AE29</f>
        <v>0</v>
      </c>
      <c r="AF25" s="4">
        <f>長期資金収支計画!AF29</f>
        <v>0</v>
      </c>
      <c r="AG25" s="4">
        <f>長期資金収支計画!AG29</f>
        <v>0</v>
      </c>
      <c r="AH25" s="145">
        <f>長期資金収支計画!AH29</f>
        <v>0</v>
      </c>
      <c r="AI25" s="117"/>
    </row>
    <row r="26" spans="1:35" x14ac:dyDescent="0.15">
      <c r="A26" s="570"/>
      <c r="B26" s="34"/>
      <c r="C26" s="164" t="s">
        <v>445</v>
      </c>
      <c r="D26" s="39">
        <f>長期資金収支計画!D30</f>
        <v>0</v>
      </c>
      <c r="E26" s="40">
        <f>長期資金収支計画!E30</f>
        <v>0</v>
      </c>
      <c r="F26" s="40">
        <f>長期資金収支計画!F30</f>
        <v>0</v>
      </c>
      <c r="G26" s="40">
        <f>長期資金収支計画!G30</f>
        <v>0</v>
      </c>
      <c r="H26" s="40">
        <f>長期資金収支計画!H30</f>
        <v>0</v>
      </c>
      <c r="I26" s="40">
        <f>長期資金収支計画!I30</f>
        <v>0</v>
      </c>
      <c r="J26" s="40">
        <f>長期資金収支計画!J30</f>
        <v>0</v>
      </c>
      <c r="K26" s="40">
        <f>長期資金収支計画!K30</f>
        <v>0</v>
      </c>
      <c r="L26" s="40">
        <f>長期資金収支計画!L30</f>
        <v>0</v>
      </c>
      <c r="M26" s="40">
        <f>長期資金収支計画!M30</f>
        <v>0</v>
      </c>
      <c r="N26" s="40">
        <f>長期資金収支計画!N30</f>
        <v>0</v>
      </c>
      <c r="O26" s="40">
        <f>長期資金収支計画!O30</f>
        <v>0</v>
      </c>
      <c r="P26" s="40">
        <f>長期資金収支計画!P30</f>
        <v>0</v>
      </c>
      <c r="Q26" s="40">
        <f>長期資金収支計画!Q30</f>
        <v>0</v>
      </c>
      <c r="R26" s="40">
        <f>長期資金収支計画!R30</f>
        <v>0</v>
      </c>
      <c r="S26" s="40">
        <f>長期資金収支計画!S30</f>
        <v>0</v>
      </c>
      <c r="T26" s="40">
        <f>長期資金収支計画!T30</f>
        <v>0</v>
      </c>
      <c r="U26" s="40">
        <f>長期資金収支計画!U30</f>
        <v>0</v>
      </c>
      <c r="V26" s="40">
        <f>長期資金収支計画!V30</f>
        <v>0</v>
      </c>
      <c r="W26" s="40">
        <f>長期資金収支計画!W30</f>
        <v>0</v>
      </c>
      <c r="X26" s="40">
        <f>長期資金収支計画!X30</f>
        <v>0</v>
      </c>
      <c r="Y26" s="40">
        <f>長期資金収支計画!Y30</f>
        <v>0</v>
      </c>
      <c r="Z26" s="40">
        <f>長期資金収支計画!Z30</f>
        <v>0</v>
      </c>
      <c r="AA26" s="40">
        <f>長期資金収支計画!AA30</f>
        <v>0</v>
      </c>
      <c r="AB26" s="40">
        <f>長期資金収支計画!AB30</f>
        <v>0</v>
      </c>
      <c r="AC26" s="40">
        <f>長期資金収支計画!AC30</f>
        <v>0</v>
      </c>
      <c r="AD26" s="40">
        <f>長期資金収支計画!AD30</f>
        <v>0</v>
      </c>
      <c r="AE26" s="40">
        <f>長期資金収支計画!AE30</f>
        <v>0</v>
      </c>
      <c r="AF26" s="40">
        <f>長期資金収支計画!AF30</f>
        <v>0</v>
      </c>
      <c r="AG26" s="40">
        <f>長期資金収支計画!AG30</f>
        <v>0</v>
      </c>
      <c r="AH26" s="147">
        <f>長期資金収支計画!AH30</f>
        <v>0</v>
      </c>
      <c r="AI26" s="117"/>
    </row>
    <row r="27" spans="1:35" ht="14.25" thickBot="1" x14ac:dyDescent="0.2">
      <c r="A27" s="570"/>
      <c r="B27" s="35"/>
      <c r="C27" s="137" t="s">
        <v>33</v>
      </c>
      <c r="D27" s="23">
        <f>SUM(D24:D26)</f>
        <v>0</v>
      </c>
      <c r="E27" s="22">
        <f>SUM(E24:E26)</f>
        <v>0</v>
      </c>
      <c r="F27" s="22">
        <f t="shared" ref="F27:AH27" si="3">SUM(F24:F26)</f>
        <v>0</v>
      </c>
      <c r="G27" s="22">
        <f t="shared" si="3"/>
        <v>0</v>
      </c>
      <c r="H27" s="22">
        <f t="shared" si="3"/>
        <v>0</v>
      </c>
      <c r="I27" s="22">
        <f t="shared" si="3"/>
        <v>0</v>
      </c>
      <c r="J27" s="22">
        <f t="shared" si="3"/>
        <v>0</v>
      </c>
      <c r="K27" s="22">
        <f t="shared" si="3"/>
        <v>0</v>
      </c>
      <c r="L27" s="22">
        <f t="shared" si="3"/>
        <v>0</v>
      </c>
      <c r="M27" s="22">
        <f t="shared" si="3"/>
        <v>0</v>
      </c>
      <c r="N27" s="22">
        <f t="shared" si="3"/>
        <v>0</v>
      </c>
      <c r="O27" s="22">
        <f t="shared" si="3"/>
        <v>0</v>
      </c>
      <c r="P27" s="22">
        <f t="shared" si="3"/>
        <v>0</v>
      </c>
      <c r="Q27" s="22">
        <f t="shared" si="3"/>
        <v>0</v>
      </c>
      <c r="R27" s="22">
        <f t="shared" si="3"/>
        <v>0</v>
      </c>
      <c r="S27" s="22">
        <f t="shared" si="3"/>
        <v>0</v>
      </c>
      <c r="T27" s="22">
        <f t="shared" si="3"/>
        <v>0</v>
      </c>
      <c r="U27" s="22">
        <f t="shared" si="3"/>
        <v>0</v>
      </c>
      <c r="V27" s="22">
        <f t="shared" si="3"/>
        <v>0</v>
      </c>
      <c r="W27" s="22">
        <f t="shared" si="3"/>
        <v>0</v>
      </c>
      <c r="X27" s="22">
        <f t="shared" si="3"/>
        <v>0</v>
      </c>
      <c r="Y27" s="22">
        <f t="shared" si="3"/>
        <v>0</v>
      </c>
      <c r="Z27" s="22">
        <f t="shared" si="3"/>
        <v>0</v>
      </c>
      <c r="AA27" s="22">
        <f t="shared" si="3"/>
        <v>0</v>
      </c>
      <c r="AB27" s="22">
        <f t="shared" si="3"/>
        <v>0</v>
      </c>
      <c r="AC27" s="22">
        <f t="shared" si="3"/>
        <v>0</v>
      </c>
      <c r="AD27" s="22">
        <f t="shared" si="3"/>
        <v>0</v>
      </c>
      <c r="AE27" s="22">
        <f t="shared" si="3"/>
        <v>0</v>
      </c>
      <c r="AF27" s="22">
        <f t="shared" si="3"/>
        <v>0</v>
      </c>
      <c r="AG27" s="22">
        <f t="shared" si="3"/>
        <v>0</v>
      </c>
      <c r="AH27" s="148">
        <f t="shared" si="3"/>
        <v>0</v>
      </c>
      <c r="AI27" s="117"/>
    </row>
    <row r="28" spans="1:35" x14ac:dyDescent="0.15">
      <c r="A28" s="571"/>
      <c r="B28" s="34" t="s">
        <v>34</v>
      </c>
      <c r="C28" s="160" t="s">
        <v>41</v>
      </c>
      <c r="D28" s="71">
        <f>長期資金収支計画!D32</f>
        <v>0</v>
      </c>
      <c r="E28" s="70">
        <f>長期資金収支計画!E32</f>
        <v>0</v>
      </c>
      <c r="F28" s="70">
        <f>長期資金収支計画!F32</f>
        <v>0</v>
      </c>
      <c r="G28" s="70">
        <f>長期資金収支計画!G32</f>
        <v>0</v>
      </c>
      <c r="H28" s="70">
        <f>長期資金収支計画!H32</f>
        <v>0</v>
      </c>
      <c r="I28" s="70">
        <f>長期資金収支計画!I32</f>
        <v>0</v>
      </c>
      <c r="J28" s="70">
        <f>長期資金収支計画!J32</f>
        <v>0</v>
      </c>
      <c r="K28" s="70">
        <f>長期資金収支計画!K32</f>
        <v>0</v>
      </c>
      <c r="L28" s="70">
        <f>長期資金収支計画!L32</f>
        <v>0</v>
      </c>
      <c r="M28" s="70">
        <f>長期資金収支計画!M32</f>
        <v>0</v>
      </c>
      <c r="N28" s="70">
        <f>長期資金収支計画!N32</f>
        <v>0</v>
      </c>
      <c r="O28" s="70">
        <f>長期資金収支計画!O32</f>
        <v>0</v>
      </c>
      <c r="P28" s="70">
        <f>長期資金収支計画!P32</f>
        <v>0</v>
      </c>
      <c r="Q28" s="70">
        <f>長期資金収支計画!Q32</f>
        <v>0</v>
      </c>
      <c r="R28" s="70">
        <f>長期資金収支計画!R32</f>
        <v>0</v>
      </c>
      <c r="S28" s="70">
        <f>長期資金収支計画!S32</f>
        <v>0</v>
      </c>
      <c r="T28" s="70">
        <f>長期資金収支計画!T32</f>
        <v>0</v>
      </c>
      <c r="U28" s="70">
        <f>長期資金収支計画!U32</f>
        <v>0</v>
      </c>
      <c r="V28" s="70">
        <f>長期資金収支計画!V32</f>
        <v>0</v>
      </c>
      <c r="W28" s="70">
        <f>長期資金収支計画!W32</f>
        <v>0</v>
      </c>
      <c r="X28" s="70">
        <f>長期資金収支計画!X32</f>
        <v>0</v>
      </c>
      <c r="Y28" s="70">
        <f>長期資金収支計画!Y32</f>
        <v>0</v>
      </c>
      <c r="Z28" s="70">
        <f>長期資金収支計画!Z32</f>
        <v>0</v>
      </c>
      <c r="AA28" s="70">
        <f>長期資金収支計画!AA32</f>
        <v>0</v>
      </c>
      <c r="AB28" s="70">
        <f>長期資金収支計画!AB32</f>
        <v>0</v>
      </c>
      <c r="AC28" s="70">
        <f>長期資金収支計画!AC32</f>
        <v>0</v>
      </c>
      <c r="AD28" s="70">
        <f>長期資金収支計画!AD32</f>
        <v>0</v>
      </c>
      <c r="AE28" s="70">
        <f>長期資金収支計画!AE32</f>
        <v>0</v>
      </c>
      <c r="AF28" s="70">
        <f>長期資金収支計画!AF32</f>
        <v>0</v>
      </c>
      <c r="AG28" s="70">
        <f>長期資金収支計画!AG32</f>
        <v>0</v>
      </c>
      <c r="AH28" s="157">
        <f>長期資金収支計画!AH32</f>
        <v>0</v>
      </c>
      <c r="AI28" s="117"/>
    </row>
    <row r="29" spans="1:35" x14ac:dyDescent="0.15">
      <c r="A29" s="571"/>
      <c r="B29" s="34"/>
      <c r="C29" s="161" t="s">
        <v>42</v>
      </c>
      <c r="D29" s="3">
        <f>長期資金収支計画!D33</f>
        <v>0</v>
      </c>
      <c r="E29" s="4">
        <f>長期資金収支計画!E33</f>
        <v>0</v>
      </c>
      <c r="F29" s="4">
        <f>長期資金収支計画!F33</f>
        <v>0</v>
      </c>
      <c r="G29" s="4">
        <f>長期資金収支計画!G33</f>
        <v>0</v>
      </c>
      <c r="H29" s="4">
        <f>長期資金収支計画!H33</f>
        <v>0</v>
      </c>
      <c r="I29" s="4">
        <f>長期資金収支計画!I33</f>
        <v>0</v>
      </c>
      <c r="J29" s="4">
        <f>長期資金収支計画!J33</f>
        <v>0</v>
      </c>
      <c r="K29" s="4">
        <f>長期資金収支計画!K33</f>
        <v>0</v>
      </c>
      <c r="L29" s="4">
        <f>長期資金収支計画!L33</f>
        <v>0</v>
      </c>
      <c r="M29" s="4">
        <f>長期資金収支計画!M33</f>
        <v>0</v>
      </c>
      <c r="N29" s="4">
        <f>長期資金収支計画!N33</f>
        <v>0</v>
      </c>
      <c r="O29" s="4">
        <f>長期資金収支計画!O33</f>
        <v>0</v>
      </c>
      <c r="P29" s="4">
        <f>長期資金収支計画!P33</f>
        <v>0</v>
      </c>
      <c r="Q29" s="4">
        <f>長期資金収支計画!Q33</f>
        <v>0</v>
      </c>
      <c r="R29" s="4">
        <f>長期資金収支計画!R33</f>
        <v>0</v>
      </c>
      <c r="S29" s="4">
        <f>長期資金収支計画!S33</f>
        <v>0</v>
      </c>
      <c r="T29" s="4">
        <f>長期資金収支計画!T33</f>
        <v>0</v>
      </c>
      <c r="U29" s="4">
        <f>長期資金収支計画!U33</f>
        <v>0</v>
      </c>
      <c r="V29" s="4">
        <f>長期資金収支計画!V33</f>
        <v>0</v>
      </c>
      <c r="W29" s="4">
        <f>長期資金収支計画!W33</f>
        <v>0</v>
      </c>
      <c r="X29" s="4">
        <f>長期資金収支計画!X33</f>
        <v>0</v>
      </c>
      <c r="Y29" s="4">
        <f>長期資金収支計画!Y33</f>
        <v>0</v>
      </c>
      <c r="Z29" s="4">
        <f>長期資金収支計画!Z33</f>
        <v>0</v>
      </c>
      <c r="AA29" s="4">
        <f>長期資金収支計画!AA33</f>
        <v>0</v>
      </c>
      <c r="AB29" s="4">
        <f>長期資金収支計画!AB33</f>
        <v>0</v>
      </c>
      <c r="AC29" s="4">
        <f>長期資金収支計画!AC33</f>
        <v>0</v>
      </c>
      <c r="AD29" s="4">
        <f>長期資金収支計画!AD33</f>
        <v>0</v>
      </c>
      <c r="AE29" s="4">
        <f>長期資金収支計画!AE33</f>
        <v>0</v>
      </c>
      <c r="AF29" s="4">
        <f>長期資金収支計画!AF33</f>
        <v>0</v>
      </c>
      <c r="AG29" s="4">
        <f>長期資金収支計画!AG33</f>
        <v>0</v>
      </c>
      <c r="AH29" s="145">
        <f>長期資金収支計画!AH33</f>
        <v>0</v>
      </c>
      <c r="AI29" s="117"/>
    </row>
    <row r="30" spans="1:35" x14ac:dyDescent="0.15">
      <c r="A30" s="571"/>
      <c r="B30" s="34"/>
      <c r="C30" s="161" t="s">
        <v>43</v>
      </c>
      <c r="D30" s="3">
        <f>長期資金収支計画!D34</f>
        <v>0</v>
      </c>
      <c r="E30" s="4">
        <f>長期資金収支計画!E34</f>
        <v>0</v>
      </c>
      <c r="F30" s="4">
        <f>長期資金収支計画!F34</f>
        <v>0</v>
      </c>
      <c r="G30" s="4">
        <f>長期資金収支計画!G34</f>
        <v>0</v>
      </c>
      <c r="H30" s="4">
        <f>長期資金収支計画!H34</f>
        <v>0</v>
      </c>
      <c r="I30" s="4">
        <f>長期資金収支計画!I34</f>
        <v>0</v>
      </c>
      <c r="J30" s="4">
        <f>長期資金収支計画!J34</f>
        <v>0</v>
      </c>
      <c r="K30" s="4">
        <f>長期資金収支計画!K34</f>
        <v>0</v>
      </c>
      <c r="L30" s="4">
        <f>長期資金収支計画!L34</f>
        <v>0</v>
      </c>
      <c r="M30" s="4">
        <f>長期資金収支計画!M34</f>
        <v>0</v>
      </c>
      <c r="N30" s="4">
        <f>長期資金収支計画!N34</f>
        <v>0</v>
      </c>
      <c r="O30" s="4">
        <f>長期資金収支計画!O34</f>
        <v>0</v>
      </c>
      <c r="P30" s="4">
        <f>長期資金収支計画!P34</f>
        <v>0</v>
      </c>
      <c r="Q30" s="4">
        <f>長期資金収支計画!Q34</f>
        <v>0</v>
      </c>
      <c r="R30" s="4">
        <f>長期資金収支計画!R34</f>
        <v>0</v>
      </c>
      <c r="S30" s="4">
        <f>長期資金収支計画!S34</f>
        <v>0</v>
      </c>
      <c r="T30" s="4">
        <f>長期資金収支計画!T34</f>
        <v>0</v>
      </c>
      <c r="U30" s="4">
        <f>長期資金収支計画!U34</f>
        <v>0</v>
      </c>
      <c r="V30" s="4">
        <f>長期資金収支計画!V34</f>
        <v>0</v>
      </c>
      <c r="W30" s="4">
        <f>長期資金収支計画!W34</f>
        <v>0</v>
      </c>
      <c r="X30" s="4">
        <f>長期資金収支計画!X34</f>
        <v>0</v>
      </c>
      <c r="Y30" s="4">
        <f>長期資金収支計画!Y34</f>
        <v>0</v>
      </c>
      <c r="Z30" s="4">
        <f>長期資金収支計画!Z34</f>
        <v>0</v>
      </c>
      <c r="AA30" s="4">
        <f>長期資金収支計画!AA34</f>
        <v>0</v>
      </c>
      <c r="AB30" s="4">
        <f>長期資金収支計画!AB34</f>
        <v>0</v>
      </c>
      <c r="AC30" s="4">
        <f>長期資金収支計画!AC34</f>
        <v>0</v>
      </c>
      <c r="AD30" s="4">
        <f>長期資金収支計画!AD34</f>
        <v>0</v>
      </c>
      <c r="AE30" s="4">
        <f>長期資金収支計画!AE34</f>
        <v>0</v>
      </c>
      <c r="AF30" s="4">
        <f>長期資金収支計画!AF34</f>
        <v>0</v>
      </c>
      <c r="AG30" s="4">
        <f>長期資金収支計画!AG34</f>
        <v>0</v>
      </c>
      <c r="AH30" s="145">
        <f>長期資金収支計画!AH34</f>
        <v>0</v>
      </c>
      <c r="AI30" s="117"/>
    </row>
    <row r="31" spans="1:35" x14ac:dyDescent="0.15">
      <c r="A31" s="571"/>
      <c r="B31" s="34"/>
      <c r="C31" s="161" t="s">
        <v>44</v>
      </c>
      <c r="D31" s="3">
        <f>長期資金収支計画!D35</f>
        <v>0</v>
      </c>
      <c r="E31" s="4">
        <f>長期資金収支計画!E35</f>
        <v>0</v>
      </c>
      <c r="F31" s="4">
        <f>長期資金収支計画!F35</f>
        <v>0</v>
      </c>
      <c r="G31" s="4">
        <f>長期資金収支計画!G35</f>
        <v>0</v>
      </c>
      <c r="H31" s="4">
        <f>長期資金収支計画!H35</f>
        <v>0</v>
      </c>
      <c r="I31" s="4">
        <f>長期資金収支計画!I35</f>
        <v>0</v>
      </c>
      <c r="J31" s="4">
        <f>長期資金収支計画!J35</f>
        <v>0</v>
      </c>
      <c r="K31" s="4">
        <f>長期資金収支計画!K35</f>
        <v>0</v>
      </c>
      <c r="L31" s="4">
        <f>長期資金収支計画!L35</f>
        <v>0</v>
      </c>
      <c r="M31" s="4">
        <f>長期資金収支計画!M35</f>
        <v>0</v>
      </c>
      <c r="N31" s="4">
        <f>長期資金収支計画!N35</f>
        <v>0</v>
      </c>
      <c r="O31" s="4">
        <f>長期資金収支計画!O35</f>
        <v>0</v>
      </c>
      <c r="P31" s="4">
        <f>長期資金収支計画!P35</f>
        <v>0</v>
      </c>
      <c r="Q31" s="4">
        <f>長期資金収支計画!Q35</f>
        <v>0</v>
      </c>
      <c r="R31" s="4">
        <f>長期資金収支計画!R35</f>
        <v>0</v>
      </c>
      <c r="S31" s="4">
        <f>長期資金収支計画!S35</f>
        <v>0</v>
      </c>
      <c r="T31" s="4">
        <f>長期資金収支計画!T35</f>
        <v>0</v>
      </c>
      <c r="U31" s="4">
        <f>長期資金収支計画!U35</f>
        <v>0</v>
      </c>
      <c r="V31" s="4">
        <f>長期資金収支計画!V35</f>
        <v>0</v>
      </c>
      <c r="W31" s="4">
        <f>長期資金収支計画!W35</f>
        <v>0</v>
      </c>
      <c r="X31" s="4">
        <f>長期資金収支計画!X35</f>
        <v>0</v>
      </c>
      <c r="Y31" s="4">
        <f>長期資金収支計画!Y35</f>
        <v>0</v>
      </c>
      <c r="Z31" s="4">
        <f>長期資金収支計画!Z35</f>
        <v>0</v>
      </c>
      <c r="AA31" s="4">
        <f>長期資金収支計画!AA35</f>
        <v>0</v>
      </c>
      <c r="AB31" s="4">
        <f>長期資金収支計画!AB35</f>
        <v>0</v>
      </c>
      <c r="AC31" s="4">
        <f>長期資金収支計画!AC35</f>
        <v>0</v>
      </c>
      <c r="AD31" s="4">
        <f>長期資金収支計画!AD35</f>
        <v>0</v>
      </c>
      <c r="AE31" s="4">
        <f>長期資金収支計画!AE35</f>
        <v>0</v>
      </c>
      <c r="AF31" s="4">
        <f>長期資金収支計画!AF35</f>
        <v>0</v>
      </c>
      <c r="AG31" s="4">
        <f>長期資金収支計画!AG35</f>
        <v>0</v>
      </c>
      <c r="AH31" s="145">
        <f>長期資金収支計画!AH35</f>
        <v>0</v>
      </c>
      <c r="AI31" s="117"/>
    </row>
    <row r="32" spans="1:35" x14ac:dyDescent="0.15">
      <c r="A32" s="571"/>
      <c r="B32" s="34"/>
      <c r="C32" s="161" t="s">
        <v>45</v>
      </c>
      <c r="D32" s="3">
        <f>長期資金収支計画!D36</f>
        <v>0</v>
      </c>
      <c r="E32" s="4">
        <f>長期資金収支計画!E36</f>
        <v>0</v>
      </c>
      <c r="F32" s="4">
        <f>長期資金収支計画!F36</f>
        <v>0</v>
      </c>
      <c r="G32" s="4">
        <f>長期資金収支計画!G36</f>
        <v>0</v>
      </c>
      <c r="H32" s="4">
        <f>長期資金収支計画!H36</f>
        <v>0</v>
      </c>
      <c r="I32" s="4">
        <f>長期資金収支計画!I36</f>
        <v>0</v>
      </c>
      <c r="J32" s="4">
        <f>長期資金収支計画!J36</f>
        <v>0</v>
      </c>
      <c r="K32" s="4">
        <f>長期資金収支計画!K36</f>
        <v>0</v>
      </c>
      <c r="L32" s="4">
        <f>長期資金収支計画!L36</f>
        <v>0</v>
      </c>
      <c r="M32" s="4">
        <f>長期資金収支計画!M36</f>
        <v>0</v>
      </c>
      <c r="N32" s="4">
        <f>長期資金収支計画!N36</f>
        <v>0</v>
      </c>
      <c r="O32" s="4">
        <f>長期資金収支計画!O36</f>
        <v>0</v>
      </c>
      <c r="P32" s="4">
        <f>長期資金収支計画!P36</f>
        <v>0</v>
      </c>
      <c r="Q32" s="4">
        <f>長期資金収支計画!Q36</f>
        <v>0</v>
      </c>
      <c r="R32" s="4">
        <f>長期資金収支計画!R36</f>
        <v>0</v>
      </c>
      <c r="S32" s="4">
        <f>長期資金収支計画!S36</f>
        <v>0</v>
      </c>
      <c r="T32" s="4">
        <f>長期資金収支計画!T36</f>
        <v>0</v>
      </c>
      <c r="U32" s="4">
        <f>長期資金収支計画!U36</f>
        <v>0</v>
      </c>
      <c r="V32" s="4">
        <f>長期資金収支計画!V36</f>
        <v>0</v>
      </c>
      <c r="W32" s="4">
        <f>長期資金収支計画!W36</f>
        <v>0</v>
      </c>
      <c r="X32" s="4">
        <f>長期資金収支計画!X36</f>
        <v>0</v>
      </c>
      <c r="Y32" s="4">
        <f>長期資金収支計画!Y36</f>
        <v>0</v>
      </c>
      <c r="Z32" s="4">
        <f>長期資金収支計画!Z36</f>
        <v>0</v>
      </c>
      <c r="AA32" s="4">
        <f>長期資金収支計画!AA36</f>
        <v>0</v>
      </c>
      <c r="AB32" s="4">
        <f>長期資金収支計画!AB36</f>
        <v>0</v>
      </c>
      <c r="AC32" s="4">
        <f>長期資金収支計画!AC36</f>
        <v>0</v>
      </c>
      <c r="AD32" s="4">
        <f>長期資金収支計画!AD36</f>
        <v>0</v>
      </c>
      <c r="AE32" s="4">
        <f>長期資金収支計画!AE36</f>
        <v>0</v>
      </c>
      <c r="AF32" s="4">
        <f>長期資金収支計画!AF36</f>
        <v>0</v>
      </c>
      <c r="AG32" s="4">
        <f>長期資金収支計画!AG36</f>
        <v>0</v>
      </c>
      <c r="AH32" s="145">
        <f>長期資金収支計画!AH36</f>
        <v>0</v>
      </c>
      <c r="AI32" s="117"/>
    </row>
    <row r="33" spans="1:35" x14ac:dyDescent="0.15">
      <c r="A33" s="571"/>
      <c r="B33" s="34"/>
      <c r="C33" s="161" t="s">
        <v>46</v>
      </c>
      <c r="D33" s="3">
        <f>長期資金収支計画!D37</f>
        <v>0</v>
      </c>
      <c r="E33" s="4">
        <f>長期資金収支計画!E37</f>
        <v>0</v>
      </c>
      <c r="F33" s="4">
        <f>長期資金収支計画!F37</f>
        <v>0</v>
      </c>
      <c r="G33" s="4">
        <f>長期資金収支計画!G37</f>
        <v>0</v>
      </c>
      <c r="H33" s="4">
        <f>長期資金収支計画!H37</f>
        <v>0</v>
      </c>
      <c r="I33" s="4">
        <f>長期資金収支計画!I37</f>
        <v>0</v>
      </c>
      <c r="J33" s="4">
        <f>長期資金収支計画!J37</f>
        <v>0</v>
      </c>
      <c r="K33" s="4">
        <f>長期資金収支計画!K37</f>
        <v>0</v>
      </c>
      <c r="L33" s="4">
        <f>長期資金収支計画!L37</f>
        <v>0</v>
      </c>
      <c r="M33" s="4">
        <f>長期資金収支計画!M37</f>
        <v>0</v>
      </c>
      <c r="N33" s="4">
        <f>長期資金収支計画!N37</f>
        <v>0</v>
      </c>
      <c r="O33" s="4">
        <f>長期資金収支計画!O37</f>
        <v>0</v>
      </c>
      <c r="P33" s="4">
        <f>長期資金収支計画!P37</f>
        <v>0</v>
      </c>
      <c r="Q33" s="4">
        <f>長期資金収支計画!Q37</f>
        <v>0</v>
      </c>
      <c r="R33" s="4">
        <f>長期資金収支計画!R37</f>
        <v>0</v>
      </c>
      <c r="S33" s="4">
        <f>長期資金収支計画!S37</f>
        <v>0</v>
      </c>
      <c r="T33" s="4">
        <f>長期資金収支計画!T37</f>
        <v>0</v>
      </c>
      <c r="U33" s="4">
        <f>長期資金収支計画!U37</f>
        <v>0</v>
      </c>
      <c r="V33" s="4">
        <f>長期資金収支計画!V37</f>
        <v>0</v>
      </c>
      <c r="W33" s="4">
        <f>長期資金収支計画!W37</f>
        <v>0</v>
      </c>
      <c r="X33" s="4">
        <f>長期資金収支計画!X37</f>
        <v>0</v>
      </c>
      <c r="Y33" s="4">
        <f>長期資金収支計画!Y37</f>
        <v>0</v>
      </c>
      <c r="Z33" s="4">
        <f>長期資金収支計画!Z37</f>
        <v>0</v>
      </c>
      <c r="AA33" s="4">
        <f>長期資金収支計画!AA37</f>
        <v>0</v>
      </c>
      <c r="AB33" s="4">
        <f>長期資金収支計画!AB37</f>
        <v>0</v>
      </c>
      <c r="AC33" s="4">
        <f>長期資金収支計画!AC37</f>
        <v>0</v>
      </c>
      <c r="AD33" s="4">
        <f>長期資金収支計画!AD37</f>
        <v>0</v>
      </c>
      <c r="AE33" s="4">
        <f>長期資金収支計画!AE37</f>
        <v>0</v>
      </c>
      <c r="AF33" s="4">
        <f>長期資金収支計画!AF37</f>
        <v>0</v>
      </c>
      <c r="AG33" s="4">
        <f>長期資金収支計画!AG37</f>
        <v>0</v>
      </c>
      <c r="AH33" s="145">
        <f>長期資金収支計画!AH37</f>
        <v>0</v>
      </c>
      <c r="AI33" s="117"/>
    </row>
    <row r="34" spans="1:35" x14ac:dyDescent="0.15">
      <c r="A34" s="571"/>
      <c r="B34" s="34"/>
      <c r="C34" s="161" t="s">
        <v>47</v>
      </c>
      <c r="D34" s="3">
        <f>長期資金収支計画!D38</f>
        <v>0</v>
      </c>
      <c r="E34" s="4">
        <f>長期資金収支計画!E38</f>
        <v>0</v>
      </c>
      <c r="F34" s="4">
        <f>長期資金収支計画!F38</f>
        <v>0</v>
      </c>
      <c r="G34" s="4">
        <f>長期資金収支計画!G38</f>
        <v>0</v>
      </c>
      <c r="H34" s="4">
        <f>長期資金収支計画!H38</f>
        <v>0</v>
      </c>
      <c r="I34" s="4">
        <f>長期資金収支計画!I38</f>
        <v>0</v>
      </c>
      <c r="J34" s="4">
        <f>長期資金収支計画!J38</f>
        <v>0</v>
      </c>
      <c r="K34" s="4">
        <f>長期資金収支計画!K38</f>
        <v>0</v>
      </c>
      <c r="L34" s="4">
        <f>長期資金収支計画!L38</f>
        <v>0</v>
      </c>
      <c r="M34" s="4">
        <f>長期資金収支計画!M38</f>
        <v>0</v>
      </c>
      <c r="N34" s="4">
        <f>長期資金収支計画!N38</f>
        <v>0</v>
      </c>
      <c r="O34" s="4">
        <f>長期資金収支計画!O38</f>
        <v>0</v>
      </c>
      <c r="P34" s="4">
        <f>長期資金収支計画!P38</f>
        <v>0</v>
      </c>
      <c r="Q34" s="4">
        <f>長期資金収支計画!Q38</f>
        <v>0</v>
      </c>
      <c r="R34" s="4">
        <f>長期資金収支計画!R38</f>
        <v>0</v>
      </c>
      <c r="S34" s="4">
        <f>長期資金収支計画!S38</f>
        <v>0</v>
      </c>
      <c r="T34" s="4">
        <f>長期資金収支計画!T38</f>
        <v>0</v>
      </c>
      <c r="U34" s="4">
        <f>長期資金収支計画!U38</f>
        <v>0</v>
      </c>
      <c r="V34" s="4">
        <f>長期資金収支計画!V38</f>
        <v>0</v>
      </c>
      <c r="W34" s="4">
        <f>長期資金収支計画!W38</f>
        <v>0</v>
      </c>
      <c r="X34" s="4">
        <f>長期資金収支計画!X38</f>
        <v>0</v>
      </c>
      <c r="Y34" s="4">
        <f>長期資金収支計画!Y38</f>
        <v>0</v>
      </c>
      <c r="Z34" s="4">
        <f>長期資金収支計画!Z38</f>
        <v>0</v>
      </c>
      <c r="AA34" s="4">
        <f>長期資金収支計画!AA38</f>
        <v>0</v>
      </c>
      <c r="AB34" s="4">
        <f>長期資金収支計画!AB38</f>
        <v>0</v>
      </c>
      <c r="AC34" s="4">
        <f>長期資金収支計画!AC38</f>
        <v>0</v>
      </c>
      <c r="AD34" s="4">
        <f>長期資金収支計画!AD38</f>
        <v>0</v>
      </c>
      <c r="AE34" s="4">
        <f>長期資金収支計画!AE38</f>
        <v>0</v>
      </c>
      <c r="AF34" s="4">
        <f>長期資金収支計画!AF38</f>
        <v>0</v>
      </c>
      <c r="AG34" s="4">
        <f>長期資金収支計画!AG38</f>
        <v>0</v>
      </c>
      <c r="AH34" s="145">
        <f>長期資金収支計画!AH38</f>
        <v>0</v>
      </c>
      <c r="AI34" s="117"/>
    </row>
    <row r="35" spans="1:35" x14ac:dyDescent="0.15">
      <c r="A35" s="571"/>
      <c r="B35" s="34"/>
      <c r="C35" s="161" t="s">
        <v>412</v>
      </c>
      <c r="D35" s="3">
        <f>長期資金収支計画!D39</f>
        <v>0</v>
      </c>
      <c r="E35" s="3">
        <f>長期資金収支計画!E39</f>
        <v>0</v>
      </c>
      <c r="F35" s="3">
        <f>長期資金収支計画!F39</f>
        <v>0</v>
      </c>
      <c r="G35" s="3">
        <f>長期資金収支計画!G39</f>
        <v>0</v>
      </c>
      <c r="H35" s="3">
        <f>長期資金収支計画!H39</f>
        <v>0</v>
      </c>
      <c r="I35" s="3">
        <f>長期資金収支計画!I39</f>
        <v>0</v>
      </c>
      <c r="J35" s="3">
        <f>長期資金収支計画!J39</f>
        <v>0</v>
      </c>
      <c r="K35" s="3">
        <f>長期資金収支計画!K39</f>
        <v>0</v>
      </c>
      <c r="L35" s="3">
        <f>長期資金収支計画!L39</f>
        <v>0</v>
      </c>
      <c r="M35" s="3">
        <f>長期資金収支計画!M39</f>
        <v>0</v>
      </c>
      <c r="N35" s="3">
        <f>長期資金収支計画!N39</f>
        <v>0</v>
      </c>
      <c r="O35" s="3">
        <f>長期資金収支計画!O39</f>
        <v>0</v>
      </c>
      <c r="P35" s="3">
        <f>長期資金収支計画!P39</f>
        <v>0</v>
      </c>
      <c r="Q35" s="3">
        <f>長期資金収支計画!Q39</f>
        <v>0</v>
      </c>
      <c r="R35" s="3">
        <f>長期資金収支計画!R39</f>
        <v>0</v>
      </c>
      <c r="S35" s="3">
        <f>長期資金収支計画!S39</f>
        <v>0</v>
      </c>
      <c r="T35" s="3">
        <f>長期資金収支計画!T39</f>
        <v>0</v>
      </c>
      <c r="U35" s="3">
        <f>長期資金収支計画!U39</f>
        <v>0</v>
      </c>
      <c r="V35" s="3">
        <f>長期資金収支計画!V39</f>
        <v>0</v>
      </c>
      <c r="W35" s="3">
        <f>長期資金収支計画!W39</f>
        <v>0</v>
      </c>
      <c r="X35" s="3">
        <f>長期資金収支計画!X39</f>
        <v>0</v>
      </c>
      <c r="Y35" s="3">
        <f>長期資金収支計画!Y39</f>
        <v>0</v>
      </c>
      <c r="Z35" s="3">
        <f>長期資金収支計画!Z39</f>
        <v>0</v>
      </c>
      <c r="AA35" s="3">
        <f>長期資金収支計画!AA39</f>
        <v>0</v>
      </c>
      <c r="AB35" s="3">
        <f>長期資金収支計画!AB39</f>
        <v>0</v>
      </c>
      <c r="AC35" s="3">
        <f>長期資金収支計画!AC39</f>
        <v>0</v>
      </c>
      <c r="AD35" s="3">
        <f>長期資金収支計画!AD39</f>
        <v>0</v>
      </c>
      <c r="AE35" s="3">
        <f>長期資金収支計画!AE39</f>
        <v>0</v>
      </c>
      <c r="AF35" s="3">
        <f>長期資金収支計画!AF39</f>
        <v>0</v>
      </c>
      <c r="AG35" s="3">
        <f>長期資金収支計画!AG39</f>
        <v>0</v>
      </c>
      <c r="AH35" s="94">
        <f>長期資金収支計画!AH39</f>
        <v>0</v>
      </c>
      <c r="AI35" s="117"/>
    </row>
    <row r="36" spans="1:35" ht="14.25" thickBot="1" x14ac:dyDescent="0.2">
      <c r="A36" s="571"/>
      <c r="B36" s="35"/>
      <c r="C36" s="137" t="s">
        <v>33</v>
      </c>
      <c r="D36" s="21">
        <f>SUM(D28:D35)</f>
        <v>0</v>
      </c>
      <c r="E36" s="22">
        <f>SUM(E28:E35)</f>
        <v>0</v>
      </c>
      <c r="F36" s="22">
        <f t="shared" ref="F36:AH36" si="4">SUM(F28:F35)</f>
        <v>0</v>
      </c>
      <c r="G36" s="22">
        <f t="shared" si="4"/>
        <v>0</v>
      </c>
      <c r="H36" s="22">
        <f t="shared" si="4"/>
        <v>0</v>
      </c>
      <c r="I36" s="22">
        <f t="shared" si="4"/>
        <v>0</v>
      </c>
      <c r="J36" s="22">
        <f t="shared" si="4"/>
        <v>0</v>
      </c>
      <c r="K36" s="22">
        <f t="shared" si="4"/>
        <v>0</v>
      </c>
      <c r="L36" s="22">
        <f t="shared" si="4"/>
        <v>0</v>
      </c>
      <c r="M36" s="22">
        <f t="shared" si="4"/>
        <v>0</v>
      </c>
      <c r="N36" s="22">
        <f t="shared" si="4"/>
        <v>0</v>
      </c>
      <c r="O36" s="22">
        <f t="shared" si="4"/>
        <v>0</v>
      </c>
      <c r="P36" s="22">
        <f t="shared" si="4"/>
        <v>0</v>
      </c>
      <c r="Q36" s="22">
        <f t="shared" si="4"/>
        <v>0</v>
      </c>
      <c r="R36" s="22">
        <f t="shared" si="4"/>
        <v>0</v>
      </c>
      <c r="S36" s="22">
        <f t="shared" si="4"/>
        <v>0</v>
      </c>
      <c r="T36" s="22">
        <f t="shared" si="4"/>
        <v>0</v>
      </c>
      <c r="U36" s="22">
        <f t="shared" si="4"/>
        <v>0</v>
      </c>
      <c r="V36" s="22">
        <f t="shared" si="4"/>
        <v>0</v>
      </c>
      <c r="W36" s="22">
        <f t="shared" si="4"/>
        <v>0</v>
      </c>
      <c r="X36" s="22">
        <f t="shared" si="4"/>
        <v>0</v>
      </c>
      <c r="Y36" s="22">
        <f t="shared" si="4"/>
        <v>0</v>
      </c>
      <c r="Z36" s="22">
        <f t="shared" si="4"/>
        <v>0</v>
      </c>
      <c r="AA36" s="22">
        <f t="shared" si="4"/>
        <v>0</v>
      </c>
      <c r="AB36" s="22">
        <f t="shared" si="4"/>
        <v>0</v>
      </c>
      <c r="AC36" s="22">
        <f t="shared" si="4"/>
        <v>0</v>
      </c>
      <c r="AD36" s="22">
        <f t="shared" si="4"/>
        <v>0</v>
      </c>
      <c r="AE36" s="22">
        <f t="shared" si="4"/>
        <v>0</v>
      </c>
      <c r="AF36" s="22">
        <f t="shared" si="4"/>
        <v>0</v>
      </c>
      <c r="AG36" s="22">
        <f t="shared" si="4"/>
        <v>0</v>
      </c>
      <c r="AH36" s="148">
        <f t="shared" si="4"/>
        <v>0</v>
      </c>
      <c r="AI36" s="117"/>
    </row>
    <row r="37" spans="1:35" ht="14.25" thickBot="1" x14ac:dyDescent="0.2">
      <c r="A37" s="572"/>
      <c r="B37" s="42"/>
      <c r="C37" s="135" t="s">
        <v>49</v>
      </c>
      <c r="D37" s="5">
        <f>+D27-D36</f>
        <v>0</v>
      </c>
      <c r="E37" s="6">
        <f>+E27-E36</f>
        <v>0</v>
      </c>
      <c r="F37" s="6">
        <f t="shared" ref="F37:AH37" si="5">+F27-F36</f>
        <v>0</v>
      </c>
      <c r="G37" s="6">
        <f t="shared" si="5"/>
        <v>0</v>
      </c>
      <c r="H37" s="6">
        <f t="shared" si="5"/>
        <v>0</v>
      </c>
      <c r="I37" s="6">
        <f t="shared" si="5"/>
        <v>0</v>
      </c>
      <c r="J37" s="6">
        <f t="shared" si="5"/>
        <v>0</v>
      </c>
      <c r="K37" s="6">
        <f t="shared" si="5"/>
        <v>0</v>
      </c>
      <c r="L37" s="6">
        <f t="shared" si="5"/>
        <v>0</v>
      </c>
      <c r="M37" s="6">
        <f t="shared" si="5"/>
        <v>0</v>
      </c>
      <c r="N37" s="6">
        <f t="shared" si="5"/>
        <v>0</v>
      </c>
      <c r="O37" s="6">
        <f t="shared" si="5"/>
        <v>0</v>
      </c>
      <c r="P37" s="6">
        <f t="shared" si="5"/>
        <v>0</v>
      </c>
      <c r="Q37" s="6">
        <f t="shared" si="5"/>
        <v>0</v>
      </c>
      <c r="R37" s="6">
        <f t="shared" si="5"/>
        <v>0</v>
      </c>
      <c r="S37" s="6">
        <f t="shared" si="5"/>
        <v>0</v>
      </c>
      <c r="T37" s="6">
        <f t="shared" si="5"/>
        <v>0</v>
      </c>
      <c r="U37" s="6">
        <f t="shared" si="5"/>
        <v>0</v>
      </c>
      <c r="V37" s="6">
        <f t="shared" si="5"/>
        <v>0</v>
      </c>
      <c r="W37" s="6">
        <f t="shared" si="5"/>
        <v>0</v>
      </c>
      <c r="X37" s="6">
        <f t="shared" si="5"/>
        <v>0</v>
      </c>
      <c r="Y37" s="6">
        <f t="shared" si="5"/>
        <v>0</v>
      </c>
      <c r="Z37" s="6">
        <f t="shared" si="5"/>
        <v>0</v>
      </c>
      <c r="AA37" s="6">
        <f t="shared" si="5"/>
        <v>0</v>
      </c>
      <c r="AB37" s="6">
        <f t="shared" si="5"/>
        <v>0</v>
      </c>
      <c r="AC37" s="6">
        <f t="shared" si="5"/>
        <v>0</v>
      </c>
      <c r="AD37" s="6">
        <f t="shared" si="5"/>
        <v>0</v>
      </c>
      <c r="AE37" s="6">
        <f t="shared" si="5"/>
        <v>0</v>
      </c>
      <c r="AF37" s="6">
        <f t="shared" si="5"/>
        <v>0</v>
      </c>
      <c r="AG37" s="6">
        <f t="shared" si="5"/>
        <v>0</v>
      </c>
      <c r="AH37" s="155">
        <f t="shared" si="5"/>
        <v>0</v>
      </c>
      <c r="AI37" s="117"/>
    </row>
    <row r="38" spans="1:35" x14ac:dyDescent="0.15">
      <c r="A38" s="580" t="s">
        <v>54</v>
      </c>
      <c r="B38" s="43" t="s">
        <v>0</v>
      </c>
      <c r="C38" s="160" t="s">
        <v>51</v>
      </c>
      <c r="D38" s="15">
        <f>長期資金収支計画!D42</f>
        <v>0</v>
      </c>
      <c r="E38" s="38">
        <f>長期資金収支計画!E42</f>
        <v>0</v>
      </c>
      <c r="F38" s="38">
        <f>長期資金収支計画!F42</f>
        <v>0</v>
      </c>
      <c r="G38" s="38">
        <f>長期資金収支計画!G42</f>
        <v>0</v>
      </c>
      <c r="H38" s="38">
        <f>長期資金収支計画!H42</f>
        <v>0</v>
      </c>
      <c r="I38" s="38">
        <f>長期資金収支計画!I42</f>
        <v>0</v>
      </c>
      <c r="J38" s="38">
        <f>長期資金収支計画!J42</f>
        <v>0</v>
      </c>
      <c r="K38" s="38">
        <f>長期資金収支計画!K42</f>
        <v>0</v>
      </c>
      <c r="L38" s="38">
        <f>長期資金収支計画!L42</f>
        <v>0</v>
      </c>
      <c r="M38" s="38">
        <f>長期資金収支計画!M42</f>
        <v>0</v>
      </c>
      <c r="N38" s="38">
        <f>長期資金収支計画!N42</f>
        <v>0</v>
      </c>
      <c r="O38" s="38">
        <f>長期資金収支計画!O42</f>
        <v>0</v>
      </c>
      <c r="P38" s="38">
        <f>長期資金収支計画!P42</f>
        <v>0</v>
      </c>
      <c r="Q38" s="38">
        <f>長期資金収支計画!Q42</f>
        <v>0</v>
      </c>
      <c r="R38" s="38">
        <f>長期資金収支計画!R42</f>
        <v>0</v>
      </c>
      <c r="S38" s="38">
        <f>長期資金収支計画!S42</f>
        <v>0</v>
      </c>
      <c r="T38" s="38">
        <f>長期資金収支計画!T42</f>
        <v>0</v>
      </c>
      <c r="U38" s="38">
        <f>長期資金収支計画!U42</f>
        <v>0</v>
      </c>
      <c r="V38" s="38">
        <f>長期資金収支計画!V42</f>
        <v>0</v>
      </c>
      <c r="W38" s="38">
        <f>長期資金収支計画!W42</f>
        <v>0</v>
      </c>
      <c r="X38" s="38">
        <f>長期資金収支計画!X42</f>
        <v>0</v>
      </c>
      <c r="Y38" s="38">
        <f>長期資金収支計画!Y42</f>
        <v>0</v>
      </c>
      <c r="Z38" s="38">
        <f>長期資金収支計画!Z42</f>
        <v>0</v>
      </c>
      <c r="AA38" s="38">
        <f>長期資金収支計画!AA42</f>
        <v>0</v>
      </c>
      <c r="AB38" s="38">
        <f>長期資金収支計画!AB42</f>
        <v>0</v>
      </c>
      <c r="AC38" s="38">
        <f>長期資金収支計画!AC42</f>
        <v>0</v>
      </c>
      <c r="AD38" s="38">
        <f>長期資金収支計画!AD42</f>
        <v>0</v>
      </c>
      <c r="AE38" s="38">
        <f>長期資金収支計画!AE42</f>
        <v>0</v>
      </c>
      <c r="AF38" s="38">
        <f>長期資金収支計画!AF42</f>
        <v>0</v>
      </c>
      <c r="AG38" s="38">
        <f>長期資金収支計画!AG42</f>
        <v>0</v>
      </c>
      <c r="AH38" s="146">
        <f>長期資金収支計画!AH42</f>
        <v>0</v>
      </c>
      <c r="AI38" s="117"/>
    </row>
    <row r="39" spans="1:35" x14ac:dyDescent="0.15">
      <c r="A39" s="580"/>
      <c r="B39" s="43"/>
      <c r="C39" s="8" t="s">
        <v>114</v>
      </c>
      <c r="D39" s="15"/>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44"/>
      <c r="AI39" s="117"/>
    </row>
    <row r="40" spans="1:35" x14ac:dyDescent="0.15">
      <c r="A40" s="581"/>
      <c r="B40" s="43"/>
      <c r="C40" s="161" t="s">
        <v>115</v>
      </c>
      <c r="D40" s="16">
        <f>長期資金収支計画!D44</f>
        <v>0</v>
      </c>
      <c r="E40" s="9">
        <f>長期資金収支計画!E44</f>
        <v>0</v>
      </c>
      <c r="F40" s="9">
        <f>長期資金収支計画!F44</f>
        <v>0</v>
      </c>
      <c r="G40" s="9">
        <f>長期資金収支計画!G44</f>
        <v>0</v>
      </c>
      <c r="H40" s="9">
        <f>長期資金収支計画!H44</f>
        <v>0</v>
      </c>
      <c r="I40" s="9">
        <f>長期資金収支計画!I44</f>
        <v>0</v>
      </c>
      <c r="J40" s="9">
        <f>長期資金収支計画!J44</f>
        <v>0</v>
      </c>
      <c r="K40" s="9">
        <f>長期資金収支計画!K44</f>
        <v>0</v>
      </c>
      <c r="L40" s="9">
        <f>長期資金収支計画!L44</f>
        <v>0</v>
      </c>
      <c r="M40" s="9">
        <f>長期資金収支計画!M44</f>
        <v>0</v>
      </c>
      <c r="N40" s="9">
        <f>長期資金収支計画!N44</f>
        <v>0</v>
      </c>
      <c r="O40" s="9">
        <f>長期資金収支計画!O44</f>
        <v>0</v>
      </c>
      <c r="P40" s="9">
        <f>長期資金収支計画!P44</f>
        <v>0</v>
      </c>
      <c r="Q40" s="9">
        <f>長期資金収支計画!Q44</f>
        <v>0</v>
      </c>
      <c r="R40" s="9">
        <f>長期資金収支計画!R44</f>
        <v>0</v>
      </c>
      <c r="S40" s="9">
        <f>長期資金収支計画!S44</f>
        <v>0</v>
      </c>
      <c r="T40" s="9">
        <f>長期資金収支計画!T44</f>
        <v>0</v>
      </c>
      <c r="U40" s="9">
        <f>長期資金収支計画!U44</f>
        <v>0</v>
      </c>
      <c r="V40" s="9">
        <f>長期資金収支計画!V44</f>
        <v>0</v>
      </c>
      <c r="W40" s="9">
        <f>長期資金収支計画!W44</f>
        <v>0</v>
      </c>
      <c r="X40" s="9">
        <f>長期資金収支計画!X44</f>
        <v>0</v>
      </c>
      <c r="Y40" s="9">
        <f>長期資金収支計画!Y44</f>
        <v>0</v>
      </c>
      <c r="Z40" s="9">
        <f>長期資金収支計画!Z44</f>
        <v>0</v>
      </c>
      <c r="AA40" s="9">
        <f>長期資金収支計画!AA44</f>
        <v>0</v>
      </c>
      <c r="AB40" s="9">
        <f>長期資金収支計画!AB44</f>
        <v>0</v>
      </c>
      <c r="AC40" s="9">
        <f>長期資金収支計画!AC44</f>
        <v>0</v>
      </c>
      <c r="AD40" s="9">
        <f>長期資金収支計画!AD44</f>
        <v>0</v>
      </c>
      <c r="AE40" s="9">
        <f>長期資金収支計画!AE44</f>
        <v>0</v>
      </c>
      <c r="AF40" s="9">
        <f>長期資金収支計画!AF44</f>
        <v>0</v>
      </c>
      <c r="AG40" s="9">
        <f>長期資金収支計画!AG44</f>
        <v>0</v>
      </c>
      <c r="AH40" s="80">
        <f>長期資金収支計画!AH44</f>
        <v>0</v>
      </c>
      <c r="AI40" s="117"/>
    </row>
    <row r="41" spans="1:35" x14ac:dyDescent="0.15">
      <c r="A41" s="581"/>
      <c r="B41" s="43"/>
      <c r="C41" s="439" t="s">
        <v>443</v>
      </c>
      <c r="D41" s="16">
        <f>長期資金収支計画!D45</f>
        <v>0</v>
      </c>
      <c r="E41" s="16">
        <f>長期資金収支計画!E45</f>
        <v>0</v>
      </c>
      <c r="F41" s="16">
        <f>長期資金収支計画!F45</f>
        <v>0</v>
      </c>
      <c r="G41" s="16">
        <f>長期資金収支計画!G45</f>
        <v>0</v>
      </c>
      <c r="H41" s="16">
        <f>長期資金収支計画!H45</f>
        <v>0</v>
      </c>
      <c r="I41" s="16">
        <f>長期資金収支計画!I45</f>
        <v>0</v>
      </c>
      <c r="J41" s="16">
        <f>長期資金収支計画!J45</f>
        <v>0</v>
      </c>
      <c r="K41" s="16">
        <f>長期資金収支計画!K45</f>
        <v>0</v>
      </c>
      <c r="L41" s="16">
        <f>長期資金収支計画!L45</f>
        <v>0</v>
      </c>
      <c r="M41" s="16">
        <f>長期資金収支計画!M45</f>
        <v>0</v>
      </c>
      <c r="N41" s="16">
        <f>長期資金収支計画!N45</f>
        <v>0</v>
      </c>
      <c r="O41" s="16">
        <f>長期資金収支計画!O45</f>
        <v>0</v>
      </c>
      <c r="P41" s="16">
        <f>長期資金収支計画!P45</f>
        <v>0</v>
      </c>
      <c r="Q41" s="16">
        <f>長期資金収支計画!Q45</f>
        <v>0</v>
      </c>
      <c r="R41" s="16">
        <f>長期資金収支計画!R45</f>
        <v>0</v>
      </c>
      <c r="S41" s="16">
        <f>長期資金収支計画!S45</f>
        <v>0</v>
      </c>
      <c r="T41" s="16">
        <f>長期資金収支計画!T45</f>
        <v>0</v>
      </c>
      <c r="U41" s="16">
        <f>長期資金収支計画!U45</f>
        <v>0</v>
      </c>
      <c r="V41" s="16">
        <f>長期資金収支計画!V45</f>
        <v>0</v>
      </c>
      <c r="W41" s="16">
        <f>長期資金収支計画!W45</f>
        <v>0</v>
      </c>
      <c r="X41" s="16">
        <f>長期資金収支計画!X45</f>
        <v>0</v>
      </c>
      <c r="Y41" s="16">
        <f>長期資金収支計画!Y45</f>
        <v>0</v>
      </c>
      <c r="Z41" s="16">
        <f>長期資金収支計画!Z45</f>
        <v>0</v>
      </c>
      <c r="AA41" s="16">
        <f>長期資金収支計画!AA45</f>
        <v>0</v>
      </c>
      <c r="AB41" s="16">
        <f>長期資金収支計画!AB45</f>
        <v>0</v>
      </c>
      <c r="AC41" s="16">
        <f>長期資金収支計画!AC45</f>
        <v>0</v>
      </c>
      <c r="AD41" s="16">
        <f>長期資金収支計画!AD45</f>
        <v>0</v>
      </c>
      <c r="AE41" s="16">
        <f>長期資金収支計画!AE45</f>
        <v>0</v>
      </c>
      <c r="AF41" s="16">
        <f>長期資金収支計画!AF45</f>
        <v>0</v>
      </c>
      <c r="AG41" s="16">
        <f>長期資金収支計画!AG45</f>
        <v>0</v>
      </c>
      <c r="AH41" s="16">
        <f>長期資金収支計画!AH45</f>
        <v>0</v>
      </c>
      <c r="AI41" s="117"/>
    </row>
    <row r="42" spans="1:35" ht="14.25" thickBot="1" x14ac:dyDescent="0.2">
      <c r="A42" s="581"/>
      <c r="B42" s="44"/>
      <c r="C42" s="137" t="s">
        <v>33</v>
      </c>
      <c r="D42" s="24">
        <f>SUM(D38:D41)</f>
        <v>0</v>
      </c>
      <c r="E42" s="25">
        <f t="shared" ref="E42:AH42" si="6">SUM(E38:E41)</f>
        <v>0</v>
      </c>
      <c r="F42" s="25">
        <f t="shared" si="6"/>
        <v>0</v>
      </c>
      <c r="G42" s="25">
        <f t="shared" si="6"/>
        <v>0</v>
      </c>
      <c r="H42" s="25">
        <f t="shared" si="6"/>
        <v>0</v>
      </c>
      <c r="I42" s="25">
        <f t="shared" si="6"/>
        <v>0</v>
      </c>
      <c r="J42" s="25">
        <f t="shared" si="6"/>
        <v>0</v>
      </c>
      <c r="K42" s="25">
        <f t="shared" si="6"/>
        <v>0</v>
      </c>
      <c r="L42" s="25">
        <f t="shared" si="6"/>
        <v>0</v>
      </c>
      <c r="M42" s="25">
        <f t="shared" si="6"/>
        <v>0</v>
      </c>
      <c r="N42" s="25">
        <f t="shared" si="6"/>
        <v>0</v>
      </c>
      <c r="O42" s="25">
        <f t="shared" si="6"/>
        <v>0</v>
      </c>
      <c r="P42" s="25">
        <f t="shared" si="6"/>
        <v>0</v>
      </c>
      <c r="Q42" s="25">
        <f t="shared" si="6"/>
        <v>0</v>
      </c>
      <c r="R42" s="25">
        <f t="shared" si="6"/>
        <v>0</v>
      </c>
      <c r="S42" s="25">
        <f t="shared" si="6"/>
        <v>0</v>
      </c>
      <c r="T42" s="25">
        <f t="shared" si="6"/>
        <v>0</v>
      </c>
      <c r="U42" s="25">
        <f t="shared" si="6"/>
        <v>0</v>
      </c>
      <c r="V42" s="25">
        <f t="shared" si="6"/>
        <v>0</v>
      </c>
      <c r="W42" s="25">
        <f t="shared" si="6"/>
        <v>0</v>
      </c>
      <c r="X42" s="25">
        <f t="shared" si="6"/>
        <v>0</v>
      </c>
      <c r="Y42" s="25">
        <f t="shared" si="6"/>
        <v>0</v>
      </c>
      <c r="Z42" s="25">
        <f t="shared" si="6"/>
        <v>0</v>
      </c>
      <c r="AA42" s="25">
        <f t="shared" si="6"/>
        <v>0</v>
      </c>
      <c r="AB42" s="25">
        <f t="shared" si="6"/>
        <v>0</v>
      </c>
      <c r="AC42" s="25">
        <f t="shared" si="6"/>
        <v>0</v>
      </c>
      <c r="AD42" s="25">
        <f t="shared" si="6"/>
        <v>0</v>
      </c>
      <c r="AE42" s="25">
        <f t="shared" si="6"/>
        <v>0</v>
      </c>
      <c r="AF42" s="25">
        <f t="shared" si="6"/>
        <v>0</v>
      </c>
      <c r="AG42" s="25">
        <f t="shared" si="6"/>
        <v>0</v>
      </c>
      <c r="AH42" s="81">
        <f t="shared" si="6"/>
        <v>0</v>
      </c>
      <c r="AI42" s="117"/>
    </row>
    <row r="43" spans="1:35" x14ac:dyDescent="0.15">
      <c r="A43" s="581"/>
      <c r="B43" s="43" t="s">
        <v>34</v>
      </c>
      <c r="C43" s="160" t="s">
        <v>52</v>
      </c>
      <c r="D43" s="71">
        <f>長期資金収支計画!D47</f>
        <v>0</v>
      </c>
      <c r="E43" s="71">
        <f>長期資金収支計画!E47</f>
        <v>0</v>
      </c>
      <c r="F43" s="71">
        <f>長期資金収支計画!F47</f>
        <v>0</v>
      </c>
      <c r="G43" s="71">
        <f>長期資金収支計画!G47</f>
        <v>0</v>
      </c>
      <c r="H43" s="71">
        <f>長期資金収支計画!H47</f>
        <v>0</v>
      </c>
      <c r="I43" s="71">
        <f>長期資金収支計画!I47</f>
        <v>0</v>
      </c>
      <c r="J43" s="71">
        <f>長期資金収支計画!J47</f>
        <v>0</v>
      </c>
      <c r="K43" s="71">
        <f>長期資金収支計画!K47</f>
        <v>0</v>
      </c>
      <c r="L43" s="71">
        <f>長期資金収支計画!L47</f>
        <v>0</v>
      </c>
      <c r="M43" s="71">
        <f>長期資金収支計画!M47</f>
        <v>0</v>
      </c>
      <c r="N43" s="71">
        <f>長期資金収支計画!N47</f>
        <v>0</v>
      </c>
      <c r="O43" s="71">
        <f>長期資金収支計画!O47</f>
        <v>0</v>
      </c>
      <c r="P43" s="71">
        <f>長期資金収支計画!P47</f>
        <v>0</v>
      </c>
      <c r="Q43" s="71">
        <f>長期資金収支計画!Q47</f>
        <v>0</v>
      </c>
      <c r="R43" s="71">
        <f>長期資金収支計画!R47</f>
        <v>0</v>
      </c>
      <c r="S43" s="71">
        <f>長期資金収支計画!S47</f>
        <v>0</v>
      </c>
      <c r="T43" s="71">
        <f>長期資金収支計画!T47</f>
        <v>0</v>
      </c>
      <c r="U43" s="71">
        <f>長期資金収支計画!U47</f>
        <v>0</v>
      </c>
      <c r="V43" s="71">
        <f>長期資金収支計画!V47</f>
        <v>0</v>
      </c>
      <c r="W43" s="71">
        <f>長期資金収支計画!W47</f>
        <v>0</v>
      </c>
      <c r="X43" s="71">
        <f>長期資金収支計画!X47</f>
        <v>0</v>
      </c>
      <c r="Y43" s="71">
        <f>長期資金収支計画!Y47</f>
        <v>0</v>
      </c>
      <c r="Z43" s="71">
        <f>長期資金収支計画!Z47</f>
        <v>0</v>
      </c>
      <c r="AA43" s="71">
        <f>長期資金収支計画!AA47</f>
        <v>0</v>
      </c>
      <c r="AB43" s="71">
        <f>長期資金収支計画!AB47</f>
        <v>0</v>
      </c>
      <c r="AC43" s="71">
        <f>長期資金収支計画!AC47</f>
        <v>0</v>
      </c>
      <c r="AD43" s="71">
        <f>長期資金収支計画!AD47</f>
        <v>0</v>
      </c>
      <c r="AE43" s="71">
        <f>長期資金収支計画!AE47</f>
        <v>0</v>
      </c>
      <c r="AF43" s="71">
        <f>長期資金収支計画!AF47</f>
        <v>0</v>
      </c>
      <c r="AG43" s="71">
        <f>長期資金収支計画!AG47</f>
        <v>0</v>
      </c>
      <c r="AH43" s="121">
        <f>長期資金収支計画!AH47</f>
        <v>0</v>
      </c>
      <c r="AI43" s="117"/>
    </row>
    <row r="44" spans="1:35" x14ac:dyDescent="0.15">
      <c r="A44" s="581"/>
      <c r="B44" s="43"/>
      <c r="C44" s="161" t="s">
        <v>42</v>
      </c>
      <c r="D44" s="16">
        <f>長期資金収支計画!D48</f>
        <v>0</v>
      </c>
      <c r="E44" s="9">
        <f>長期資金収支計画!E48</f>
        <v>0</v>
      </c>
      <c r="F44" s="9">
        <f>長期資金収支計画!F48</f>
        <v>0</v>
      </c>
      <c r="G44" s="9">
        <f>長期資金収支計画!G48</f>
        <v>0</v>
      </c>
      <c r="H44" s="9">
        <f>長期資金収支計画!H48</f>
        <v>0</v>
      </c>
      <c r="I44" s="9">
        <f>長期資金収支計画!I48</f>
        <v>0</v>
      </c>
      <c r="J44" s="9">
        <f>長期資金収支計画!J48</f>
        <v>0</v>
      </c>
      <c r="K44" s="9">
        <f>長期資金収支計画!K48</f>
        <v>0</v>
      </c>
      <c r="L44" s="9">
        <f>長期資金収支計画!L48</f>
        <v>0</v>
      </c>
      <c r="M44" s="9">
        <f>長期資金収支計画!M48</f>
        <v>0</v>
      </c>
      <c r="N44" s="9">
        <f>長期資金収支計画!N48</f>
        <v>0</v>
      </c>
      <c r="O44" s="9">
        <f>長期資金収支計画!O48</f>
        <v>0</v>
      </c>
      <c r="P44" s="9">
        <f>長期資金収支計画!P48</f>
        <v>0</v>
      </c>
      <c r="Q44" s="9">
        <f>長期資金収支計画!Q48</f>
        <v>0</v>
      </c>
      <c r="R44" s="9">
        <f>長期資金収支計画!R48</f>
        <v>0</v>
      </c>
      <c r="S44" s="9">
        <f>長期資金収支計画!S48</f>
        <v>0</v>
      </c>
      <c r="T44" s="9">
        <f>長期資金収支計画!T48</f>
        <v>0</v>
      </c>
      <c r="U44" s="9">
        <f>長期資金収支計画!U48</f>
        <v>0</v>
      </c>
      <c r="V44" s="9">
        <f>長期資金収支計画!V48</f>
        <v>0</v>
      </c>
      <c r="W44" s="9">
        <f>長期資金収支計画!W48</f>
        <v>0</v>
      </c>
      <c r="X44" s="9">
        <f>長期資金収支計画!X48</f>
        <v>0</v>
      </c>
      <c r="Y44" s="9">
        <f>長期資金収支計画!Y48</f>
        <v>0</v>
      </c>
      <c r="Z44" s="9">
        <f>長期資金収支計画!Z48</f>
        <v>0</v>
      </c>
      <c r="AA44" s="9">
        <f>長期資金収支計画!AA48</f>
        <v>0</v>
      </c>
      <c r="AB44" s="9">
        <f>長期資金収支計画!AB48</f>
        <v>0</v>
      </c>
      <c r="AC44" s="9">
        <f>長期資金収支計画!AC48</f>
        <v>0</v>
      </c>
      <c r="AD44" s="9">
        <f>長期資金収支計画!AD48</f>
        <v>0</v>
      </c>
      <c r="AE44" s="9">
        <f>長期資金収支計画!AE48</f>
        <v>0</v>
      </c>
      <c r="AF44" s="9">
        <f>長期資金収支計画!AF48</f>
        <v>0</v>
      </c>
      <c r="AG44" s="9">
        <f>長期資金収支計画!AG48</f>
        <v>0</v>
      </c>
      <c r="AH44" s="80">
        <f>長期資金収支計画!AH48</f>
        <v>0</v>
      </c>
      <c r="AI44" s="117"/>
    </row>
    <row r="45" spans="1:35" x14ac:dyDescent="0.15">
      <c r="A45" s="581"/>
      <c r="B45" s="43"/>
      <c r="C45" s="161" t="s">
        <v>47</v>
      </c>
      <c r="D45" s="3">
        <f>長期資金収支計画!D49</f>
        <v>0</v>
      </c>
      <c r="E45" s="3">
        <f>長期資金収支計画!E49</f>
        <v>0</v>
      </c>
      <c r="F45" s="3">
        <f>長期資金収支計画!F49</f>
        <v>0</v>
      </c>
      <c r="G45" s="3">
        <f>長期資金収支計画!G49</f>
        <v>0</v>
      </c>
      <c r="H45" s="3">
        <f>長期資金収支計画!H49</f>
        <v>0</v>
      </c>
      <c r="I45" s="3">
        <f>長期資金収支計画!I49</f>
        <v>0</v>
      </c>
      <c r="J45" s="3">
        <f>長期資金収支計画!J49</f>
        <v>0</v>
      </c>
      <c r="K45" s="3">
        <f>長期資金収支計画!K49</f>
        <v>0</v>
      </c>
      <c r="L45" s="3">
        <f>長期資金収支計画!L49</f>
        <v>0</v>
      </c>
      <c r="M45" s="3">
        <f>長期資金収支計画!M49</f>
        <v>0</v>
      </c>
      <c r="N45" s="3">
        <f>長期資金収支計画!N49</f>
        <v>0</v>
      </c>
      <c r="O45" s="3">
        <f>長期資金収支計画!O49</f>
        <v>0</v>
      </c>
      <c r="P45" s="3">
        <f>長期資金収支計画!P49</f>
        <v>0</v>
      </c>
      <c r="Q45" s="3">
        <f>長期資金収支計画!Q49</f>
        <v>0</v>
      </c>
      <c r="R45" s="3">
        <f>長期資金収支計画!R49</f>
        <v>0</v>
      </c>
      <c r="S45" s="3">
        <f>長期資金収支計画!S49</f>
        <v>0</v>
      </c>
      <c r="T45" s="3">
        <f>長期資金収支計画!T49</f>
        <v>0</v>
      </c>
      <c r="U45" s="3">
        <f>長期資金収支計画!U49</f>
        <v>0</v>
      </c>
      <c r="V45" s="3">
        <f>長期資金収支計画!V49</f>
        <v>0</v>
      </c>
      <c r="W45" s="3">
        <f>長期資金収支計画!W49</f>
        <v>0</v>
      </c>
      <c r="X45" s="3">
        <f>長期資金収支計画!X49</f>
        <v>0</v>
      </c>
      <c r="Y45" s="3">
        <f>長期資金収支計画!Y49</f>
        <v>0</v>
      </c>
      <c r="Z45" s="3">
        <f>長期資金収支計画!Z49</f>
        <v>0</v>
      </c>
      <c r="AA45" s="3">
        <f>長期資金収支計画!AA49</f>
        <v>0</v>
      </c>
      <c r="AB45" s="3">
        <f>長期資金収支計画!AB49</f>
        <v>0</v>
      </c>
      <c r="AC45" s="3">
        <f>長期資金収支計画!AC49</f>
        <v>0</v>
      </c>
      <c r="AD45" s="3">
        <f>長期資金収支計画!AD49</f>
        <v>0</v>
      </c>
      <c r="AE45" s="3">
        <f>長期資金収支計画!AE49</f>
        <v>0</v>
      </c>
      <c r="AF45" s="3">
        <f>長期資金収支計画!AF49</f>
        <v>0</v>
      </c>
      <c r="AG45" s="3">
        <f>長期資金収支計画!AG49</f>
        <v>0</v>
      </c>
      <c r="AH45" s="94">
        <f>長期資金収支計画!AH49</f>
        <v>0</v>
      </c>
      <c r="AI45" s="117"/>
    </row>
    <row r="46" spans="1:35" x14ac:dyDescent="0.15">
      <c r="A46" s="581"/>
      <c r="B46" s="43"/>
      <c r="C46" s="439" t="s">
        <v>443</v>
      </c>
      <c r="D46" s="3">
        <f>長期資金収支計画!D50</f>
        <v>0</v>
      </c>
      <c r="E46" s="3">
        <f>長期資金収支計画!E50</f>
        <v>0</v>
      </c>
      <c r="F46" s="3">
        <f>長期資金収支計画!F50</f>
        <v>0</v>
      </c>
      <c r="G46" s="3">
        <f>長期資金収支計画!G50</f>
        <v>0</v>
      </c>
      <c r="H46" s="3">
        <f>長期資金収支計画!H50</f>
        <v>0</v>
      </c>
      <c r="I46" s="3">
        <f>長期資金収支計画!I50</f>
        <v>0</v>
      </c>
      <c r="J46" s="3">
        <f>長期資金収支計画!J50</f>
        <v>0</v>
      </c>
      <c r="K46" s="3">
        <f>長期資金収支計画!K50</f>
        <v>0</v>
      </c>
      <c r="L46" s="3">
        <f>長期資金収支計画!L50</f>
        <v>0</v>
      </c>
      <c r="M46" s="3">
        <f>長期資金収支計画!M50</f>
        <v>0</v>
      </c>
      <c r="N46" s="3">
        <f>長期資金収支計画!N50</f>
        <v>0</v>
      </c>
      <c r="O46" s="3">
        <f>長期資金収支計画!O50</f>
        <v>0</v>
      </c>
      <c r="P46" s="3">
        <f>長期資金収支計画!P50</f>
        <v>0</v>
      </c>
      <c r="Q46" s="3">
        <f>長期資金収支計画!Q50</f>
        <v>0</v>
      </c>
      <c r="R46" s="3">
        <f>長期資金収支計画!R50</f>
        <v>0</v>
      </c>
      <c r="S46" s="3">
        <f>長期資金収支計画!S50</f>
        <v>0</v>
      </c>
      <c r="T46" s="3">
        <f>長期資金収支計画!T50</f>
        <v>0</v>
      </c>
      <c r="U46" s="3">
        <f>長期資金収支計画!U50</f>
        <v>0</v>
      </c>
      <c r="V46" s="3">
        <f>長期資金収支計画!V50</f>
        <v>0</v>
      </c>
      <c r="W46" s="3">
        <f>長期資金収支計画!W50</f>
        <v>0</v>
      </c>
      <c r="X46" s="3">
        <f>長期資金収支計画!X50</f>
        <v>0</v>
      </c>
      <c r="Y46" s="3">
        <f>長期資金収支計画!Y50</f>
        <v>0</v>
      </c>
      <c r="Z46" s="3">
        <f>長期資金収支計画!Z50</f>
        <v>0</v>
      </c>
      <c r="AA46" s="3">
        <f>長期資金収支計画!AA50</f>
        <v>0</v>
      </c>
      <c r="AB46" s="3">
        <f>長期資金収支計画!AB50</f>
        <v>0</v>
      </c>
      <c r="AC46" s="3">
        <f>長期資金収支計画!AC50</f>
        <v>0</v>
      </c>
      <c r="AD46" s="3">
        <f>長期資金収支計画!AD50</f>
        <v>0</v>
      </c>
      <c r="AE46" s="3">
        <f>長期資金収支計画!AE50</f>
        <v>0</v>
      </c>
      <c r="AF46" s="3">
        <f>長期資金収支計画!AF50</f>
        <v>0</v>
      </c>
      <c r="AG46" s="3">
        <f>長期資金収支計画!AG50</f>
        <v>0</v>
      </c>
      <c r="AH46" s="3">
        <f>長期資金収支計画!AH50</f>
        <v>0</v>
      </c>
      <c r="AI46" s="117"/>
    </row>
    <row r="47" spans="1:35" ht="14.25" thickBot="1" x14ac:dyDescent="0.2">
      <c r="A47" s="581"/>
      <c r="B47" s="44"/>
      <c r="C47" s="137" t="s">
        <v>33</v>
      </c>
      <c r="D47" s="21">
        <f>SUM(D43:D46)</f>
        <v>0</v>
      </c>
      <c r="E47" s="22">
        <f t="shared" ref="E47:AH47" si="7">SUM(E43:E46)</f>
        <v>0</v>
      </c>
      <c r="F47" s="22">
        <f t="shared" si="7"/>
        <v>0</v>
      </c>
      <c r="G47" s="22">
        <f t="shared" si="7"/>
        <v>0</v>
      </c>
      <c r="H47" s="22">
        <f t="shared" si="7"/>
        <v>0</v>
      </c>
      <c r="I47" s="22">
        <f t="shared" si="7"/>
        <v>0</v>
      </c>
      <c r="J47" s="22">
        <f t="shared" si="7"/>
        <v>0</v>
      </c>
      <c r="K47" s="22">
        <f t="shared" si="7"/>
        <v>0</v>
      </c>
      <c r="L47" s="22">
        <f t="shared" si="7"/>
        <v>0</v>
      </c>
      <c r="M47" s="22">
        <f t="shared" si="7"/>
        <v>0</v>
      </c>
      <c r="N47" s="22">
        <f t="shared" si="7"/>
        <v>0</v>
      </c>
      <c r="O47" s="22">
        <f t="shared" si="7"/>
        <v>0</v>
      </c>
      <c r="P47" s="22">
        <f t="shared" si="7"/>
        <v>0</v>
      </c>
      <c r="Q47" s="22">
        <f t="shared" si="7"/>
        <v>0</v>
      </c>
      <c r="R47" s="22">
        <f t="shared" si="7"/>
        <v>0</v>
      </c>
      <c r="S47" s="22">
        <f t="shared" si="7"/>
        <v>0</v>
      </c>
      <c r="T47" s="22">
        <f t="shared" si="7"/>
        <v>0</v>
      </c>
      <c r="U47" s="22">
        <f t="shared" si="7"/>
        <v>0</v>
      </c>
      <c r="V47" s="22">
        <f t="shared" si="7"/>
        <v>0</v>
      </c>
      <c r="W47" s="22">
        <f t="shared" si="7"/>
        <v>0</v>
      </c>
      <c r="X47" s="22">
        <f t="shared" si="7"/>
        <v>0</v>
      </c>
      <c r="Y47" s="22">
        <f t="shared" si="7"/>
        <v>0</v>
      </c>
      <c r="Z47" s="22">
        <f t="shared" si="7"/>
        <v>0</v>
      </c>
      <c r="AA47" s="22">
        <f t="shared" si="7"/>
        <v>0</v>
      </c>
      <c r="AB47" s="22">
        <f t="shared" si="7"/>
        <v>0</v>
      </c>
      <c r="AC47" s="22">
        <f t="shared" si="7"/>
        <v>0</v>
      </c>
      <c r="AD47" s="22">
        <f t="shared" si="7"/>
        <v>0</v>
      </c>
      <c r="AE47" s="22">
        <f t="shared" si="7"/>
        <v>0</v>
      </c>
      <c r="AF47" s="22">
        <f t="shared" si="7"/>
        <v>0</v>
      </c>
      <c r="AG47" s="22">
        <f t="shared" si="7"/>
        <v>0</v>
      </c>
      <c r="AH47" s="148">
        <f t="shared" si="7"/>
        <v>0</v>
      </c>
      <c r="AI47" s="117"/>
    </row>
    <row r="48" spans="1:35" ht="14.25" thickBot="1" x14ac:dyDescent="0.2">
      <c r="A48" s="572"/>
      <c r="B48" s="13"/>
      <c r="C48" s="135" t="s">
        <v>53</v>
      </c>
      <c r="D48" s="5">
        <f>+D42-D47</f>
        <v>0</v>
      </c>
      <c r="E48" s="6">
        <f>+E42-E47</f>
        <v>0</v>
      </c>
      <c r="F48" s="6">
        <f t="shared" ref="F48:AH48" si="8">+F42-F47</f>
        <v>0</v>
      </c>
      <c r="G48" s="6">
        <f t="shared" si="8"/>
        <v>0</v>
      </c>
      <c r="H48" s="6">
        <f t="shared" si="8"/>
        <v>0</v>
      </c>
      <c r="I48" s="6">
        <f t="shared" si="8"/>
        <v>0</v>
      </c>
      <c r="J48" s="6">
        <f t="shared" si="8"/>
        <v>0</v>
      </c>
      <c r="K48" s="6">
        <f t="shared" si="8"/>
        <v>0</v>
      </c>
      <c r="L48" s="6">
        <f t="shared" si="8"/>
        <v>0</v>
      </c>
      <c r="M48" s="6">
        <f t="shared" si="8"/>
        <v>0</v>
      </c>
      <c r="N48" s="6">
        <f t="shared" si="8"/>
        <v>0</v>
      </c>
      <c r="O48" s="6">
        <f t="shared" si="8"/>
        <v>0</v>
      </c>
      <c r="P48" s="6">
        <f t="shared" si="8"/>
        <v>0</v>
      </c>
      <c r="Q48" s="6">
        <f t="shared" si="8"/>
        <v>0</v>
      </c>
      <c r="R48" s="6">
        <f t="shared" si="8"/>
        <v>0</v>
      </c>
      <c r="S48" s="6">
        <f t="shared" si="8"/>
        <v>0</v>
      </c>
      <c r="T48" s="6">
        <f t="shared" si="8"/>
        <v>0</v>
      </c>
      <c r="U48" s="6">
        <f t="shared" si="8"/>
        <v>0</v>
      </c>
      <c r="V48" s="6">
        <f t="shared" si="8"/>
        <v>0</v>
      </c>
      <c r="W48" s="6">
        <f t="shared" si="8"/>
        <v>0</v>
      </c>
      <c r="X48" s="6">
        <f t="shared" si="8"/>
        <v>0</v>
      </c>
      <c r="Y48" s="6">
        <f t="shared" si="8"/>
        <v>0</v>
      </c>
      <c r="Z48" s="6">
        <f t="shared" si="8"/>
        <v>0</v>
      </c>
      <c r="AA48" s="6">
        <f t="shared" si="8"/>
        <v>0</v>
      </c>
      <c r="AB48" s="6">
        <f t="shared" si="8"/>
        <v>0</v>
      </c>
      <c r="AC48" s="6">
        <f t="shared" si="8"/>
        <v>0</v>
      </c>
      <c r="AD48" s="6">
        <f t="shared" si="8"/>
        <v>0</v>
      </c>
      <c r="AE48" s="6">
        <f t="shared" si="8"/>
        <v>0</v>
      </c>
      <c r="AF48" s="6">
        <f t="shared" si="8"/>
        <v>0</v>
      </c>
      <c r="AG48" s="6">
        <f t="shared" si="8"/>
        <v>0</v>
      </c>
      <c r="AH48" s="155">
        <f t="shared" si="8"/>
        <v>0</v>
      </c>
      <c r="AI48" s="117"/>
    </row>
    <row r="49" spans="1:35" x14ac:dyDescent="0.15">
      <c r="A49" s="570" t="s">
        <v>58</v>
      </c>
      <c r="B49" s="31" t="s">
        <v>66</v>
      </c>
      <c r="C49" s="161" t="s">
        <v>78</v>
      </c>
      <c r="D49" s="443">
        <f>長期資金収支計画!D54</f>
        <v>0</v>
      </c>
      <c r="E49" s="444">
        <f>長期資金収支計画!E54</f>
        <v>0</v>
      </c>
      <c r="F49" s="444">
        <f>長期資金収支計画!F54</f>
        <v>0</v>
      </c>
      <c r="G49" s="444">
        <f>長期資金収支計画!G54</f>
        <v>0</v>
      </c>
      <c r="H49" s="444">
        <f>長期資金収支計画!H54</f>
        <v>0</v>
      </c>
      <c r="I49" s="444">
        <f>長期資金収支計画!I54</f>
        <v>0</v>
      </c>
      <c r="J49" s="444">
        <f>長期資金収支計画!J54</f>
        <v>0</v>
      </c>
      <c r="K49" s="444">
        <f>長期資金収支計画!K54</f>
        <v>0</v>
      </c>
      <c r="L49" s="444">
        <f>長期資金収支計画!L54</f>
        <v>0</v>
      </c>
      <c r="M49" s="444">
        <f>長期資金収支計画!M54</f>
        <v>0</v>
      </c>
      <c r="N49" s="444">
        <f>長期資金収支計画!N54</f>
        <v>0</v>
      </c>
      <c r="O49" s="444">
        <f>長期資金収支計画!O54</f>
        <v>0</v>
      </c>
      <c r="P49" s="444">
        <f>長期資金収支計画!P54</f>
        <v>0</v>
      </c>
      <c r="Q49" s="444">
        <f>長期資金収支計画!Q54</f>
        <v>0</v>
      </c>
      <c r="R49" s="444">
        <f>長期資金収支計画!R54</f>
        <v>0</v>
      </c>
      <c r="S49" s="444">
        <f>長期資金収支計画!S54</f>
        <v>0</v>
      </c>
      <c r="T49" s="444">
        <f>長期資金収支計画!T54</f>
        <v>0</v>
      </c>
      <c r="U49" s="444">
        <f>長期資金収支計画!U54</f>
        <v>0</v>
      </c>
      <c r="V49" s="444">
        <f>長期資金収支計画!V54</f>
        <v>0</v>
      </c>
      <c r="W49" s="444">
        <f>長期資金収支計画!W54</f>
        <v>0</v>
      </c>
      <c r="X49" s="444">
        <f>長期資金収支計画!X54</f>
        <v>0</v>
      </c>
      <c r="Y49" s="444">
        <f>長期資金収支計画!Y54</f>
        <v>0</v>
      </c>
      <c r="Z49" s="444">
        <f>長期資金収支計画!Z54</f>
        <v>0</v>
      </c>
      <c r="AA49" s="444">
        <f>長期資金収支計画!AA54</f>
        <v>0</v>
      </c>
      <c r="AB49" s="444">
        <f>長期資金収支計画!AB54</f>
        <v>0</v>
      </c>
      <c r="AC49" s="444">
        <f>長期資金収支計画!AC54</f>
        <v>0</v>
      </c>
      <c r="AD49" s="444">
        <f>長期資金収支計画!AD54</f>
        <v>0</v>
      </c>
      <c r="AE49" s="444">
        <f>長期資金収支計画!AE54</f>
        <v>0</v>
      </c>
      <c r="AF49" s="444">
        <f>長期資金収支計画!AF54</f>
        <v>0</v>
      </c>
      <c r="AG49" s="444">
        <f>長期資金収支計画!AG54</f>
        <v>0</v>
      </c>
      <c r="AH49" s="32">
        <f>長期資金収支計画!AH54</f>
        <v>0</v>
      </c>
      <c r="AI49" s="117"/>
    </row>
    <row r="50" spans="1:35" x14ac:dyDescent="0.15">
      <c r="A50" s="570"/>
      <c r="B50" s="34"/>
      <c r="C50" s="439" t="s">
        <v>443</v>
      </c>
      <c r="D50" s="49">
        <f>長期資金収支計画!D55</f>
        <v>0</v>
      </c>
      <c r="E50" s="9">
        <f>長期資金収支計画!E55</f>
        <v>0</v>
      </c>
      <c r="F50" s="9">
        <f>長期資金収支計画!F55</f>
        <v>0</v>
      </c>
      <c r="G50" s="9">
        <f>長期資金収支計画!G55</f>
        <v>0</v>
      </c>
      <c r="H50" s="9">
        <f>長期資金収支計画!H55</f>
        <v>0</v>
      </c>
      <c r="I50" s="9">
        <f>長期資金収支計画!I55</f>
        <v>0</v>
      </c>
      <c r="J50" s="9">
        <f>長期資金収支計画!J55</f>
        <v>0</v>
      </c>
      <c r="K50" s="9">
        <f>長期資金収支計画!K55</f>
        <v>0</v>
      </c>
      <c r="L50" s="9">
        <f>長期資金収支計画!L55</f>
        <v>0</v>
      </c>
      <c r="M50" s="9">
        <f>長期資金収支計画!M55</f>
        <v>0</v>
      </c>
      <c r="N50" s="9">
        <f>長期資金収支計画!N55</f>
        <v>0</v>
      </c>
      <c r="O50" s="9">
        <f>長期資金収支計画!O55</f>
        <v>0</v>
      </c>
      <c r="P50" s="9">
        <f>長期資金収支計画!P55</f>
        <v>0</v>
      </c>
      <c r="Q50" s="9">
        <f>長期資金収支計画!Q55</f>
        <v>0</v>
      </c>
      <c r="R50" s="9">
        <f>長期資金収支計画!R55</f>
        <v>0</v>
      </c>
      <c r="S50" s="9">
        <f>長期資金収支計画!S55</f>
        <v>0</v>
      </c>
      <c r="T50" s="9">
        <f>長期資金収支計画!T55</f>
        <v>0</v>
      </c>
      <c r="U50" s="9">
        <f>長期資金収支計画!U55</f>
        <v>0</v>
      </c>
      <c r="V50" s="9">
        <f>長期資金収支計画!V55</f>
        <v>0</v>
      </c>
      <c r="W50" s="9">
        <f>長期資金収支計画!W55</f>
        <v>0</v>
      </c>
      <c r="X50" s="9">
        <f>長期資金収支計画!X55</f>
        <v>0</v>
      </c>
      <c r="Y50" s="9">
        <f>長期資金収支計画!Y55</f>
        <v>0</v>
      </c>
      <c r="Z50" s="9">
        <f>長期資金収支計画!Z55</f>
        <v>0</v>
      </c>
      <c r="AA50" s="9">
        <f>長期資金収支計画!AA55</f>
        <v>0</v>
      </c>
      <c r="AB50" s="9">
        <f>長期資金収支計画!AB55</f>
        <v>0</v>
      </c>
      <c r="AC50" s="9">
        <f>長期資金収支計画!AC55</f>
        <v>0</v>
      </c>
      <c r="AD50" s="9">
        <f>長期資金収支計画!AD55</f>
        <v>0</v>
      </c>
      <c r="AE50" s="9">
        <f>長期資金収支計画!AE55</f>
        <v>0</v>
      </c>
      <c r="AF50" s="9">
        <f>長期資金収支計画!AF55</f>
        <v>0</v>
      </c>
      <c r="AG50" s="9">
        <f>長期資金収支計画!AG55</f>
        <v>0</v>
      </c>
      <c r="AH50" s="10">
        <f>長期資金収支計画!AH55</f>
        <v>0</v>
      </c>
      <c r="AI50" s="117"/>
    </row>
    <row r="51" spans="1:35" ht="14.25" thickBot="1" x14ac:dyDescent="0.2">
      <c r="A51" s="570"/>
      <c r="B51" s="35"/>
      <c r="C51" s="137" t="s">
        <v>33</v>
      </c>
      <c r="D51" s="445">
        <f>SUM(D49:D50)</f>
        <v>0</v>
      </c>
      <c r="E51" s="446">
        <f t="shared" ref="E51:AH51" si="9">SUM(E49:E50)</f>
        <v>0</v>
      </c>
      <c r="F51" s="446">
        <f t="shared" si="9"/>
        <v>0</v>
      </c>
      <c r="G51" s="446">
        <f t="shared" si="9"/>
        <v>0</v>
      </c>
      <c r="H51" s="446">
        <f t="shared" si="9"/>
        <v>0</v>
      </c>
      <c r="I51" s="446">
        <f t="shared" si="9"/>
        <v>0</v>
      </c>
      <c r="J51" s="446">
        <f t="shared" si="9"/>
        <v>0</v>
      </c>
      <c r="K51" s="446">
        <f t="shared" si="9"/>
        <v>0</v>
      </c>
      <c r="L51" s="446">
        <f t="shared" si="9"/>
        <v>0</v>
      </c>
      <c r="M51" s="446">
        <f t="shared" si="9"/>
        <v>0</v>
      </c>
      <c r="N51" s="446">
        <f t="shared" si="9"/>
        <v>0</v>
      </c>
      <c r="O51" s="446">
        <f t="shared" si="9"/>
        <v>0</v>
      </c>
      <c r="P51" s="446">
        <f t="shared" si="9"/>
        <v>0</v>
      </c>
      <c r="Q51" s="446">
        <f t="shared" si="9"/>
        <v>0</v>
      </c>
      <c r="R51" s="446">
        <f t="shared" si="9"/>
        <v>0</v>
      </c>
      <c r="S51" s="446">
        <f t="shared" si="9"/>
        <v>0</v>
      </c>
      <c r="T51" s="446">
        <f t="shared" si="9"/>
        <v>0</v>
      </c>
      <c r="U51" s="446">
        <f t="shared" si="9"/>
        <v>0</v>
      </c>
      <c r="V51" s="446">
        <f t="shared" si="9"/>
        <v>0</v>
      </c>
      <c r="W51" s="446">
        <f t="shared" si="9"/>
        <v>0</v>
      </c>
      <c r="X51" s="446">
        <f t="shared" si="9"/>
        <v>0</v>
      </c>
      <c r="Y51" s="446">
        <f t="shared" si="9"/>
        <v>0</v>
      </c>
      <c r="Z51" s="446">
        <f t="shared" si="9"/>
        <v>0</v>
      </c>
      <c r="AA51" s="446">
        <f t="shared" si="9"/>
        <v>0</v>
      </c>
      <c r="AB51" s="446">
        <f t="shared" si="9"/>
        <v>0</v>
      </c>
      <c r="AC51" s="446">
        <f t="shared" si="9"/>
        <v>0</v>
      </c>
      <c r="AD51" s="446">
        <f t="shared" si="9"/>
        <v>0</v>
      </c>
      <c r="AE51" s="446">
        <f t="shared" si="9"/>
        <v>0</v>
      </c>
      <c r="AF51" s="446">
        <f t="shared" si="9"/>
        <v>0</v>
      </c>
      <c r="AG51" s="446">
        <f t="shared" si="9"/>
        <v>0</v>
      </c>
      <c r="AH51" s="447">
        <f t="shared" si="9"/>
        <v>0</v>
      </c>
      <c r="AI51" s="117"/>
    </row>
    <row r="52" spans="1:35" x14ac:dyDescent="0.15">
      <c r="A52" s="571"/>
      <c r="B52" s="34" t="s">
        <v>34</v>
      </c>
      <c r="C52" s="160" t="s">
        <v>56</v>
      </c>
      <c r="D52" s="48">
        <f>長期資金収支計画!D57</f>
        <v>0</v>
      </c>
      <c r="E52" s="7">
        <f>長期資金収支計画!E57</f>
        <v>0</v>
      </c>
      <c r="F52" s="7">
        <f>長期資金収支計画!F57</f>
        <v>0</v>
      </c>
      <c r="G52" s="7">
        <f>長期資金収支計画!G57</f>
        <v>0</v>
      </c>
      <c r="H52" s="7">
        <f>長期資金収支計画!H57</f>
        <v>0</v>
      </c>
      <c r="I52" s="7">
        <f>長期資金収支計画!I57</f>
        <v>0</v>
      </c>
      <c r="J52" s="7">
        <f>長期資金収支計画!J57</f>
        <v>0</v>
      </c>
      <c r="K52" s="7">
        <f>長期資金収支計画!K57</f>
        <v>0</v>
      </c>
      <c r="L52" s="7">
        <f>長期資金収支計画!L57</f>
        <v>0</v>
      </c>
      <c r="M52" s="7">
        <f>長期資金収支計画!M57</f>
        <v>0</v>
      </c>
      <c r="N52" s="7">
        <f>長期資金収支計画!N57</f>
        <v>0</v>
      </c>
      <c r="O52" s="7">
        <f>長期資金収支計画!O57</f>
        <v>0</v>
      </c>
      <c r="P52" s="7">
        <f>長期資金収支計画!P57</f>
        <v>0</v>
      </c>
      <c r="Q52" s="7">
        <f>長期資金収支計画!Q57</f>
        <v>0</v>
      </c>
      <c r="R52" s="7">
        <f>長期資金収支計画!R57</f>
        <v>0</v>
      </c>
      <c r="S52" s="7">
        <f>長期資金収支計画!S57</f>
        <v>0</v>
      </c>
      <c r="T52" s="7">
        <f>長期資金収支計画!T57</f>
        <v>0</v>
      </c>
      <c r="U52" s="7">
        <f>長期資金収支計画!U57</f>
        <v>0</v>
      </c>
      <c r="V52" s="7">
        <f>長期資金収支計画!V57</f>
        <v>0</v>
      </c>
      <c r="W52" s="7">
        <f>長期資金収支計画!W57</f>
        <v>0</v>
      </c>
      <c r="X52" s="7">
        <f>長期資金収支計画!X57</f>
        <v>0</v>
      </c>
      <c r="Y52" s="7">
        <f>長期資金収支計画!Y57</f>
        <v>0</v>
      </c>
      <c r="Z52" s="7">
        <f>長期資金収支計画!Z57</f>
        <v>0</v>
      </c>
      <c r="AA52" s="7">
        <f>長期資金収支計画!AA57</f>
        <v>0</v>
      </c>
      <c r="AB52" s="7">
        <f>長期資金収支計画!AB57</f>
        <v>0</v>
      </c>
      <c r="AC52" s="7">
        <f>長期資金収支計画!AC57</f>
        <v>0</v>
      </c>
      <c r="AD52" s="7">
        <f>長期資金収支計画!AD57</f>
        <v>0</v>
      </c>
      <c r="AE52" s="7">
        <f>長期資金収支計画!AE57</f>
        <v>0</v>
      </c>
      <c r="AF52" s="7">
        <f>長期資金収支計画!AF57</f>
        <v>0</v>
      </c>
      <c r="AG52" s="7">
        <f>長期資金収支計画!AG57</f>
        <v>0</v>
      </c>
      <c r="AH52" s="8">
        <f>長期資金収支計画!AH57</f>
        <v>0</v>
      </c>
      <c r="AI52" s="117"/>
    </row>
    <row r="53" spans="1:35" x14ac:dyDescent="0.15">
      <c r="A53" s="571"/>
      <c r="B53" s="34"/>
      <c r="C53" s="161" t="s">
        <v>435</v>
      </c>
      <c r="D53" s="16">
        <f>長期資金収支計画!D58</f>
        <v>0</v>
      </c>
      <c r="E53" s="9">
        <f>長期資金収支計画!E58</f>
        <v>0</v>
      </c>
      <c r="F53" s="9">
        <f>長期資金収支計画!F58</f>
        <v>0</v>
      </c>
      <c r="G53" s="9">
        <f>長期資金収支計画!G58</f>
        <v>0</v>
      </c>
      <c r="H53" s="9">
        <f>長期資金収支計画!H58</f>
        <v>0</v>
      </c>
      <c r="I53" s="9">
        <f>長期資金収支計画!I58</f>
        <v>0</v>
      </c>
      <c r="J53" s="9">
        <f>長期資金収支計画!J58</f>
        <v>0</v>
      </c>
      <c r="K53" s="9">
        <f>長期資金収支計画!K58</f>
        <v>0</v>
      </c>
      <c r="L53" s="9">
        <f>長期資金収支計画!L58</f>
        <v>0</v>
      </c>
      <c r="M53" s="9">
        <f>長期資金収支計画!M58</f>
        <v>0</v>
      </c>
      <c r="N53" s="9">
        <f>長期資金収支計画!N58</f>
        <v>0</v>
      </c>
      <c r="O53" s="9">
        <f>長期資金収支計画!O58</f>
        <v>0</v>
      </c>
      <c r="P53" s="9">
        <f>長期資金収支計画!P58</f>
        <v>0</v>
      </c>
      <c r="Q53" s="9">
        <f>長期資金収支計画!Q58</f>
        <v>0</v>
      </c>
      <c r="R53" s="9">
        <f>長期資金収支計画!R58</f>
        <v>0</v>
      </c>
      <c r="S53" s="9">
        <f>長期資金収支計画!S58</f>
        <v>0</v>
      </c>
      <c r="T53" s="9">
        <f>長期資金収支計画!T58</f>
        <v>0</v>
      </c>
      <c r="U53" s="9">
        <f>長期資金収支計画!U58</f>
        <v>0</v>
      </c>
      <c r="V53" s="9">
        <f>長期資金収支計画!V58</f>
        <v>0</v>
      </c>
      <c r="W53" s="9">
        <f>長期資金収支計画!W58</f>
        <v>0</v>
      </c>
      <c r="X53" s="9">
        <f>長期資金収支計画!X58</f>
        <v>0</v>
      </c>
      <c r="Y53" s="9">
        <f>長期資金収支計画!Y58</f>
        <v>0</v>
      </c>
      <c r="Z53" s="9">
        <f>長期資金収支計画!Z58</f>
        <v>0</v>
      </c>
      <c r="AA53" s="9">
        <f>長期資金収支計画!AA58</f>
        <v>0</v>
      </c>
      <c r="AB53" s="9">
        <f>長期資金収支計画!AB58</f>
        <v>0</v>
      </c>
      <c r="AC53" s="9">
        <f>長期資金収支計画!AC58</f>
        <v>0</v>
      </c>
      <c r="AD53" s="9">
        <f>長期資金収支計画!AD58</f>
        <v>0</v>
      </c>
      <c r="AE53" s="9">
        <f>長期資金収支計画!AE58</f>
        <v>0</v>
      </c>
      <c r="AF53" s="9">
        <f>長期資金収支計画!AF58</f>
        <v>0</v>
      </c>
      <c r="AG53" s="9">
        <f>長期資金収支計画!AG58</f>
        <v>0</v>
      </c>
      <c r="AH53" s="80">
        <f>長期資金収支計画!AH58</f>
        <v>0</v>
      </c>
      <c r="AI53" s="117"/>
    </row>
    <row r="54" spans="1:35" x14ac:dyDescent="0.15">
      <c r="A54" s="571"/>
      <c r="B54" s="34"/>
      <c r="C54" s="161" t="s">
        <v>436</v>
      </c>
      <c r="D54" s="16">
        <f>長期資金収支計画!D59</f>
        <v>0</v>
      </c>
      <c r="E54" s="16">
        <f>長期資金収支計画!E59</f>
        <v>0</v>
      </c>
      <c r="F54" s="16">
        <f>長期資金収支計画!F59</f>
        <v>0</v>
      </c>
      <c r="G54" s="16">
        <f>長期資金収支計画!G59</f>
        <v>0</v>
      </c>
      <c r="H54" s="16">
        <f>長期資金収支計画!H59</f>
        <v>0</v>
      </c>
      <c r="I54" s="16">
        <f>長期資金収支計画!I59</f>
        <v>0</v>
      </c>
      <c r="J54" s="16">
        <f>長期資金収支計画!J59</f>
        <v>0</v>
      </c>
      <c r="K54" s="16">
        <f>長期資金収支計画!K59</f>
        <v>0</v>
      </c>
      <c r="L54" s="16">
        <f>長期資金収支計画!L59</f>
        <v>0</v>
      </c>
      <c r="M54" s="16">
        <f>長期資金収支計画!M59</f>
        <v>0</v>
      </c>
      <c r="N54" s="16">
        <f>長期資金収支計画!N59</f>
        <v>0</v>
      </c>
      <c r="O54" s="16">
        <f>長期資金収支計画!O59</f>
        <v>0</v>
      </c>
      <c r="P54" s="16">
        <f>長期資金収支計画!P59</f>
        <v>0</v>
      </c>
      <c r="Q54" s="16">
        <f>長期資金収支計画!Q59</f>
        <v>0</v>
      </c>
      <c r="R54" s="16">
        <f>長期資金収支計画!R59</f>
        <v>0</v>
      </c>
      <c r="S54" s="16">
        <f>長期資金収支計画!S59</f>
        <v>0</v>
      </c>
      <c r="T54" s="16">
        <f>長期資金収支計画!T59</f>
        <v>0</v>
      </c>
      <c r="U54" s="16">
        <f>長期資金収支計画!U59</f>
        <v>0</v>
      </c>
      <c r="V54" s="16">
        <f>長期資金収支計画!V59</f>
        <v>0</v>
      </c>
      <c r="W54" s="16">
        <f>長期資金収支計画!W59</f>
        <v>0</v>
      </c>
      <c r="X54" s="16">
        <f>長期資金収支計画!X59</f>
        <v>0</v>
      </c>
      <c r="Y54" s="16">
        <f>長期資金収支計画!Y59</f>
        <v>0</v>
      </c>
      <c r="Z54" s="16">
        <f>長期資金収支計画!Z59</f>
        <v>0</v>
      </c>
      <c r="AA54" s="16">
        <f>長期資金収支計画!AA59</f>
        <v>0</v>
      </c>
      <c r="AB54" s="16">
        <f>長期資金収支計画!AB59</f>
        <v>0</v>
      </c>
      <c r="AC54" s="16">
        <f>長期資金収支計画!AC59</f>
        <v>0</v>
      </c>
      <c r="AD54" s="16">
        <f>長期資金収支計画!AD59</f>
        <v>0</v>
      </c>
      <c r="AE54" s="16">
        <f>長期資金収支計画!AE59</f>
        <v>0</v>
      </c>
      <c r="AF54" s="16">
        <f>長期資金収支計画!AF59</f>
        <v>0</v>
      </c>
      <c r="AG54" s="16">
        <f>長期資金収支計画!AG59</f>
        <v>0</v>
      </c>
      <c r="AH54" s="99">
        <f>長期資金収支計画!AH59</f>
        <v>0</v>
      </c>
      <c r="AI54" s="117"/>
    </row>
    <row r="55" spans="1:35" x14ac:dyDescent="0.15">
      <c r="A55" s="571"/>
      <c r="B55" s="34"/>
      <c r="C55" s="161" t="s">
        <v>437</v>
      </c>
      <c r="D55" s="16">
        <f>長期資金収支計画!D60</f>
        <v>0</v>
      </c>
      <c r="E55" s="16">
        <f>長期資金収支計画!E60</f>
        <v>0</v>
      </c>
      <c r="F55" s="16">
        <f>長期資金収支計画!F60</f>
        <v>0</v>
      </c>
      <c r="G55" s="16">
        <f>長期資金収支計画!G60</f>
        <v>0</v>
      </c>
      <c r="H55" s="16">
        <f>長期資金収支計画!H60</f>
        <v>0</v>
      </c>
      <c r="I55" s="16">
        <f>長期資金収支計画!I60</f>
        <v>0</v>
      </c>
      <c r="J55" s="16">
        <f>長期資金収支計画!J60</f>
        <v>0</v>
      </c>
      <c r="K55" s="16">
        <f>長期資金収支計画!K60</f>
        <v>0</v>
      </c>
      <c r="L55" s="16">
        <f>長期資金収支計画!L60</f>
        <v>0</v>
      </c>
      <c r="M55" s="16">
        <f>長期資金収支計画!M60</f>
        <v>0</v>
      </c>
      <c r="N55" s="16">
        <f>長期資金収支計画!N60</f>
        <v>0</v>
      </c>
      <c r="O55" s="16">
        <f>長期資金収支計画!O60</f>
        <v>0</v>
      </c>
      <c r="P55" s="16">
        <f>長期資金収支計画!P60</f>
        <v>0</v>
      </c>
      <c r="Q55" s="16">
        <f>長期資金収支計画!Q60</f>
        <v>0</v>
      </c>
      <c r="R55" s="16">
        <f>長期資金収支計画!R60</f>
        <v>0</v>
      </c>
      <c r="S55" s="16">
        <f>長期資金収支計画!S60</f>
        <v>0</v>
      </c>
      <c r="T55" s="16">
        <f>長期資金収支計画!T60</f>
        <v>0</v>
      </c>
      <c r="U55" s="16">
        <f>長期資金収支計画!U60</f>
        <v>0</v>
      </c>
      <c r="V55" s="16">
        <f>長期資金収支計画!V60</f>
        <v>0</v>
      </c>
      <c r="W55" s="16">
        <f>長期資金収支計画!W60</f>
        <v>0</v>
      </c>
      <c r="X55" s="16">
        <f>長期資金収支計画!X60</f>
        <v>0</v>
      </c>
      <c r="Y55" s="16">
        <f>長期資金収支計画!Y60</f>
        <v>0</v>
      </c>
      <c r="Z55" s="16">
        <f>長期資金収支計画!Z60</f>
        <v>0</v>
      </c>
      <c r="AA55" s="16">
        <f>長期資金収支計画!AA60</f>
        <v>0</v>
      </c>
      <c r="AB55" s="16">
        <f>長期資金収支計画!AB60</f>
        <v>0</v>
      </c>
      <c r="AC55" s="16">
        <f>長期資金収支計画!AC60</f>
        <v>0</v>
      </c>
      <c r="AD55" s="16">
        <f>長期資金収支計画!AD60</f>
        <v>0</v>
      </c>
      <c r="AE55" s="16">
        <f>長期資金収支計画!AE60</f>
        <v>0</v>
      </c>
      <c r="AF55" s="16">
        <f>長期資金収支計画!AF60</f>
        <v>0</v>
      </c>
      <c r="AG55" s="16">
        <f>長期資金収支計画!AG60</f>
        <v>0</v>
      </c>
      <c r="AH55" s="99">
        <f>長期資金収支計画!AH60</f>
        <v>0</v>
      </c>
      <c r="AI55" s="117"/>
    </row>
    <row r="56" spans="1:35" x14ac:dyDescent="0.15">
      <c r="A56" s="571"/>
      <c r="B56" s="34"/>
      <c r="C56" s="161" t="s">
        <v>412</v>
      </c>
      <c r="D56" s="3">
        <f>長期資金収支計画!D61</f>
        <v>0</v>
      </c>
      <c r="E56" s="3">
        <f>長期資金収支計画!E61</f>
        <v>0</v>
      </c>
      <c r="F56" s="3">
        <f>長期資金収支計画!F61</f>
        <v>0</v>
      </c>
      <c r="G56" s="3">
        <f>長期資金収支計画!G61</f>
        <v>0</v>
      </c>
      <c r="H56" s="3">
        <f>長期資金収支計画!H61</f>
        <v>0</v>
      </c>
      <c r="I56" s="3">
        <f>長期資金収支計画!I61</f>
        <v>0</v>
      </c>
      <c r="J56" s="3">
        <f>長期資金収支計画!J61</f>
        <v>0</v>
      </c>
      <c r="K56" s="3">
        <f>長期資金収支計画!K61</f>
        <v>0</v>
      </c>
      <c r="L56" s="3">
        <f>長期資金収支計画!L61</f>
        <v>0</v>
      </c>
      <c r="M56" s="3">
        <f>長期資金収支計画!M61</f>
        <v>0</v>
      </c>
      <c r="N56" s="3">
        <f>長期資金収支計画!N61</f>
        <v>0</v>
      </c>
      <c r="O56" s="3">
        <f>長期資金収支計画!O61</f>
        <v>0</v>
      </c>
      <c r="P56" s="3">
        <f>長期資金収支計画!P61</f>
        <v>0</v>
      </c>
      <c r="Q56" s="3">
        <f>長期資金収支計画!Q61</f>
        <v>0</v>
      </c>
      <c r="R56" s="3">
        <f>長期資金収支計画!R61</f>
        <v>0</v>
      </c>
      <c r="S56" s="3">
        <f>長期資金収支計画!S61</f>
        <v>0</v>
      </c>
      <c r="T56" s="3">
        <f>長期資金収支計画!T61</f>
        <v>0</v>
      </c>
      <c r="U56" s="3">
        <f>長期資金収支計画!U61</f>
        <v>0</v>
      </c>
      <c r="V56" s="3">
        <f>長期資金収支計画!V61</f>
        <v>0</v>
      </c>
      <c r="W56" s="3">
        <f>長期資金収支計画!W61</f>
        <v>0</v>
      </c>
      <c r="X56" s="3">
        <f>長期資金収支計画!X61</f>
        <v>0</v>
      </c>
      <c r="Y56" s="3">
        <f>長期資金収支計画!Y61</f>
        <v>0</v>
      </c>
      <c r="Z56" s="3">
        <f>長期資金収支計画!Z61</f>
        <v>0</v>
      </c>
      <c r="AA56" s="3">
        <f>長期資金収支計画!AA61</f>
        <v>0</v>
      </c>
      <c r="AB56" s="3">
        <f>長期資金収支計画!AB61</f>
        <v>0</v>
      </c>
      <c r="AC56" s="3">
        <f>長期資金収支計画!AC61</f>
        <v>0</v>
      </c>
      <c r="AD56" s="3">
        <f>長期資金収支計画!AD61</f>
        <v>0</v>
      </c>
      <c r="AE56" s="3">
        <f>長期資金収支計画!AE61</f>
        <v>0</v>
      </c>
      <c r="AF56" s="3">
        <f>長期資金収支計画!AF61</f>
        <v>0</v>
      </c>
      <c r="AG56" s="3">
        <f>長期資金収支計画!AG61</f>
        <v>0</v>
      </c>
      <c r="AH56" s="94">
        <f>長期資金収支計画!AH61</f>
        <v>0</v>
      </c>
      <c r="AI56" s="117"/>
    </row>
    <row r="57" spans="1:35" x14ac:dyDescent="0.15">
      <c r="A57" s="571"/>
      <c r="B57" s="46"/>
      <c r="C57" s="138" t="s">
        <v>33</v>
      </c>
      <c r="D57" s="55">
        <f t="shared" ref="D57:X57" si="10">SUM(D52:D56)</f>
        <v>0</v>
      </c>
      <c r="E57" s="56">
        <f t="shared" si="10"/>
        <v>0</v>
      </c>
      <c r="F57" s="56">
        <f t="shared" si="10"/>
        <v>0</v>
      </c>
      <c r="G57" s="56">
        <f t="shared" si="10"/>
        <v>0</v>
      </c>
      <c r="H57" s="56">
        <f t="shared" si="10"/>
        <v>0</v>
      </c>
      <c r="I57" s="56">
        <f t="shared" si="10"/>
        <v>0</v>
      </c>
      <c r="J57" s="56">
        <f t="shared" si="10"/>
        <v>0</v>
      </c>
      <c r="K57" s="56">
        <f t="shared" si="10"/>
        <v>0</v>
      </c>
      <c r="L57" s="56">
        <f t="shared" si="10"/>
        <v>0</v>
      </c>
      <c r="M57" s="56">
        <f t="shared" si="10"/>
        <v>0</v>
      </c>
      <c r="N57" s="56">
        <f t="shared" si="10"/>
        <v>0</v>
      </c>
      <c r="O57" s="56">
        <f t="shared" si="10"/>
        <v>0</v>
      </c>
      <c r="P57" s="56">
        <f t="shared" si="10"/>
        <v>0</v>
      </c>
      <c r="Q57" s="56">
        <f t="shared" si="10"/>
        <v>0</v>
      </c>
      <c r="R57" s="56">
        <f t="shared" si="10"/>
        <v>0</v>
      </c>
      <c r="S57" s="56">
        <f t="shared" si="10"/>
        <v>0</v>
      </c>
      <c r="T57" s="56">
        <f t="shared" si="10"/>
        <v>0</v>
      </c>
      <c r="U57" s="56">
        <f t="shared" si="10"/>
        <v>0</v>
      </c>
      <c r="V57" s="56">
        <f t="shared" si="10"/>
        <v>0</v>
      </c>
      <c r="W57" s="56">
        <f t="shared" si="10"/>
        <v>0</v>
      </c>
      <c r="X57" s="56">
        <f t="shared" si="10"/>
        <v>0</v>
      </c>
      <c r="Y57" s="56">
        <f t="shared" ref="Y57" si="11">SUM(Y52:Y56)</f>
        <v>0</v>
      </c>
      <c r="Z57" s="56">
        <f t="shared" ref="Z57:AH57" si="12">SUM(Z52:Z56)</f>
        <v>0</v>
      </c>
      <c r="AA57" s="56">
        <f t="shared" si="12"/>
        <v>0</v>
      </c>
      <c r="AB57" s="56">
        <f t="shared" si="12"/>
        <v>0</v>
      </c>
      <c r="AC57" s="56">
        <f t="shared" si="12"/>
        <v>0</v>
      </c>
      <c r="AD57" s="56">
        <f t="shared" si="12"/>
        <v>0</v>
      </c>
      <c r="AE57" s="56">
        <f t="shared" si="12"/>
        <v>0</v>
      </c>
      <c r="AF57" s="56">
        <f t="shared" si="12"/>
        <v>0</v>
      </c>
      <c r="AG57" s="56">
        <f t="shared" si="12"/>
        <v>0</v>
      </c>
      <c r="AH57" s="158">
        <f t="shared" si="12"/>
        <v>0</v>
      </c>
      <c r="AI57" s="117"/>
    </row>
    <row r="58" spans="1:35" ht="14.25" thickBot="1" x14ac:dyDescent="0.2">
      <c r="A58" s="572"/>
      <c r="B58" s="47"/>
      <c r="C58" s="134" t="s">
        <v>57</v>
      </c>
      <c r="D58" s="57">
        <f>+D51-D57</f>
        <v>0</v>
      </c>
      <c r="E58" s="58">
        <f t="shared" ref="E58:AH58" si="13">+E51-E57</f>
        <v>0</v>
      </c>
      <c r="F58" s="58">
        <f t="shared" si="13"/>
        <v>0</v>
      </c>
      <c r="G58" s="58">
        <f t="shared" si="13"/>
        <v>0</v>
      </c>
      <c r="H58" s="58">
        <f t="shared" si="13"/>
        <v>0</v>
      </c>
      <c r="I58" s="58">
        <f t="shared" si="13"/>
        <v>0</v>
      </c>
      <c r="J58" s="58">
        <f t="shared" si="13"/>
        <v>0</v>
      </c>
      <c r="K58" s="58">
        <f t="shared" si="13"/>
        <v>0</v>
      </c>
      <c r="L58" s="58">
        <f t="shared" si="13"/>
        <v>0</v>
      </c>
      <c r="M58" s="58">
        <f t="shared" si="13"/>
        <v>0</v>
      </c>
      <c r="N58" s="58">
        <f t="shared" si="13"/>
        <v>0</v>
      </c>
      <c r="O58" s="58">
        <f t="shared" si="13"/>
        <v>0</v>
      </c>
      <c r="P58" s="58">
        <f t="shared" si="13"/>
        <v>0</v>
      </c>
      <c r="Q58" s="58">
        <f t="shared" si="13"/>
        <v>0</v>
      </c>
      <c r="R58" s="58">
        <f t="shared" si="13"/>
        <v>0</v>
      </c>
      <c r="S58" s="58">
        <f t="shared" si="13"/>
        <v>0</v>
      </c>
      <c r="T58" s="58">
        <f t="shared" si="13"/>
        <v>0</v>
      </c>
      <c r="U58" s="58">
        <f t="shared" si="13"/>
        <v>0</v>
      </c>
      <c r="V58" s="58">
        <f t="shared" si="13"/>
        <v>0</v>
      </c>
      <c r="W58" s="58">
        <f t="shared" si="13"/>
        <v>0</v>
      </c>
      <c r="X58" s="58">
        <f t="shared" si="13"/>
        <v>0</v>
      </c>
      <c r="Y58" s="58">
        <f t="shared" si="13"/>
        <v>0</v>
      </c>
      <c r="Z58" s="58">
        <f t="shared" si="13"/>
        <v>0</v>
      </c>
      <c r="AA58" s="58">
        <f t="shared" si="13"/>
        <v>0</v>
      </c>
      <c r="AB58" s="58">
        <f t="shared" si="13"/>
        <v>0</v>
      </c>
      <c r="AC58" s="58">
        <f t="shared" si="13"/>
        <v>0</v>
      </c>
      <c r="AD58" s="58">
        <f t="shared" si="13"/>
        <v>0</v>
      </c>
      <c r="AE58" s="58">
        <f t="shared" si="13"/>
        <v>0</v>
      </c>
      <c r="AF58" s="58">
        <f t="shared" si="13"/>
        <v>0</v>
      </c>
      <c r="AG58" s="58">
        <f t="shared" si="13"/>
        <v>0</v>
      </c>
      <c r="AH58" s="159">
        <f t="shared" si="13"/>
        <v>0</v>
      </c>
      <c r="AI58" s="117"/>
    </row>
    <row r="59" spans="1:35" ht="14.25" thickBot="1" x14ac:dyDescent="0.2"/>
    <row r="60" spans="1:35" s="75" customFormat="1" ht="14.25" thickBot="1" x14ac:dyDescent="0.2">
      <c r="A60" s="130"/>
      <c r="C60" s="73"/>
      <c r="D60" s="30" t="s">
        <v>1</v>
      </c>
      <c r="E60" s="30" t="s">
        <v>2</v>
      </c>
      <c r="F60" s="30" t="s">
        <v>3</v>
      </c>
      <c r="G60" s="52" t="s">
        <v>4</v>
      </c>
      <c r="H60" s="30" t="s">
        <v>5</v>
      </c>
      <c r="I60" s="30" t="s">
        <v>6</v>
      </c>
      <c r="J60" s="30" t="s">
        <v>7</v>
      </c>
      <c r="K60" s="30" t="s">
        <v>8</v>
      </c>
      <c r="L60" s="30" t="s">
        <v>9</v>
      </c>
      <c r="M60" s="30" t="s">
        <v>10</v>
      </c>
      <c r="N60" s="30" t="s">
        <v>11</v>
      </c>
      <c r="O60" s="30" t="s">
        <v>12</v>
      </c>
      <c r="P60" s="30" t="s">
        <v>13</v>
      </c>
      <c r="Q60" s="30" t="s">
        <v>14</v>
      </c>
      <c r="R60" s="30" t="s">
        <v>15</v>
      </c>
      <c r="S60" s="30" t="s">
        <v>16</v>
      </c>
      <c r="T60" s="30" t="s">
        <v>17</v>
      </c>
      <c r="U60" s="30" t="s">
        <v>18</v>
      </c>
      <c r="V60" s="30" t="s">
        <v>19</v>
      </c>
      <c r="W60" s="30" t="s">
        <v>20</v>
      </c>
      <c r="X60" s="30" t="s">
        <v>21</v>
      </c>
      <c r="Y60" s="30" t="s">
        <v>22</v>
      </c>
      <c r="Z60" s="30" t="s">
        <v>23</v>
      </c>
      <c r="AA60" s="30" t="s">
        <v>24</v>
      </c>
      <c r="AB60" s="30" t="s">
        <v>25</v>
      </c>
      <c r="AC60" s="30" t="s">
        <v>26</v>
      </c>
      <c r="AD60" s="30" t="s">
        <v>27</v>
      </c>
      <c r="AE60" s="30" t="s">
        <v>28</v>
      </c>
      <c r="AF60" s="30" t="s">
        <v>29</v>
      </c>
      <c r="AG60" s="30" t="s">
        <v>30</v>
      </c>
      <c r="AH60" s="140" t="s">
        <v>31</v>
      </c>
      <c r="AI60" s="36"/>
    </row>
    <row r="61" spans="1:35" x14ac:dyDescent="0.15">
      <c r="C61" s="48" t="s">
        <v>59</v>
      </c>
      <c r="D61" s="2">
        <f>+D10+D27+D42+D51</f>
        <v>0</v>
      </c>
      <c r="E61" s="2">
        <f t="shared" ref="E61:AH61" si="14">+E10+E27+E42+E51</f>
        <v>0</v>
      </c>
      <c r="F61" s="2">
        <f t="shared" si="14"/>
        <v>0</v>
      </c>
      <c r="G61" s="2">
        <f t="shared" si="14"/>
        <v>0</v>
      </c>
      <c r="H61" s="2">
        <f t="shared" si="14"/>
        <v>0</v>
      </c>
      <c r="I61" s="2">
        <f t="shared" si="14"/>
        <v>0</v>
      </c>
      <c r="J61" s="2">
        <f t="shared" si="14"/>
        <v>0</v>
      </c>
      <c r="K61" s="2">
        <f t="shared" si="14"/>
        <v>0</v>
      </c>
      <c r="L61" s="2">
        <f t="shared" si="14"/>
        <v>0</v>
      </c>
      <c r="M61" s="2">
        <f t="shared" si="14"/>
        <v>0</v>
      </c>
      <c r="N61" s="2">
        <f t="shared" si="14"/>
        <v>0</v>
      </c>
      <c r="O61" s="2">
        <f t="shared" si="14"/>
        <v>0</v>
      </c>
      <c r="P61" s="2">
        <f t="shared" si="14"/>
        <v>0</v>
      </c>
      <c r="Q61" s="2">
        <f t="shared" si="14"/>
        <v>0</v>
      </c>
      <c r="R61" s="2">
        <f t="shared" si="14"/>
        <v>0</v>
      </c>
      <c r="S61" s="2">
        <f t="shared" si="14"/>
        <v>0</v>
      </c>
      <c r="T61" s="2">
        <f t="shared" si="14"/>
        <v>0</v>
      </c>
      <c r="U61" s="2">
        <f t="shared" si="14"/>
        <v>0</v>
      </c>
      <c r="V61" s="2">
        <f t="shared" si="14"/>
        <v>0</v>
      </c>
      <c r="W61" s="2">
        <f t="shared" si="14"/>
        <v>0</v>
      </c>
      <c r="X61" s="2">
        <f t="shared" si="14"/>
        <v>0</v>
      </c>
      <c r="Y61" s="2">
        <f t="shared" si="14"/>
        <v>0</v>
      </c>
      <c r="Z61" s="2">
        <f t="shared" si="14"/>
        <v>0</v>
      </c>
      <c r="AA61" s="2">
        <f t="shared" si="14"/>
        <v>0</v>
      </c>
      <c r="AB61" s="2">
        <f t="shared" si="14"/>
        <v>0</v>
      </c>
      <c r="AC61" s="2">
        <f t="shared" si="14"/>
        <v>0</v>
      </c>
      <c r="AD61" s="2">
        <f t="shared" si="14"/>
        <v>0</v>
      </c>
      <c r="AE61" s="2">
        <f t="shared" si="14"/>
        <v>0</v>
      </c>
      <c r="AF61" s="2">
        <f t="shared" si="14"/>
        <v>0</v>
      </c>
      <c r="AG61" s="2">
        <f t="shared" si="14"/>
        <v>0</v>
      </c>
      <c r="AH61" s="144">
        <f t="shared" si="14"/>
        <v>0</v>
      </c>
      <c r="AI61" s="117"/>
    </row>
    <row r="62" spans="1:35" x14ac:dyDescent="0.15">
      <c r="C62" s="49" t="s">
        <v>60</v>
      </c>
      <c r="D62" s="4">
        <f>+D22+D36+D47+D57</f>
        <v>0</v>
      </c>
      <c r="E62" s="4">
        <f>+E22+E36+E47+E57</f>
        <v>0</v>
      </c>
      <c r="F62" s="4">
        <f t="shared" ref="F62:AH62" si="15">+F22+F36+F47+F57</f>
        <v>0</v>
      </c>
      <c r="G62" s="4">
        <f t="shared" si="15"/>
        <v>0</v>
      </c>
      <c r="H62" s="4">
        <f t="shared" si="15"/>
        <v>0</v>
      </c>
      <c r="I62" s="4">
        <f t="shared" si="15"/>
        <v>0</v>
      </c>
      <c r="J62" s="4">
        <f t="shared" si="15"/>
        <v>0</v>
      </c>
      <c r="K62" s="4">
        <f t="shared" si="15"/>
        <v>0</v>
      </c>
      <c r="L62" s="4">
        <f t="shared" si="15"/>
        <v>0</v>
      </c>
      <c r="M62" s="4">
        <f t="shared" si="15"/>
        <v>0</v>
      </c>
      <c r="N62" s="4">
        <f t="shared" si="15"/>
        <v>0</v>
      </c>
      <c r="O62" s="4">
        <f t="shared" si="15"/>
        <v>0</v>
      </c>
      <c r="P62" s="4">
        <f t="shared" si="15"/>
        <v>0</v>
      </c>
      <c r="Q62" s="4">
        <f t="shared" si="15"/>
        <v>0</v>
      </c>
      <c r="R62" s="4">
        <f t="shared" si="15"/>
        <v>0</v>
      </c>
      <c r="S62" s="4">
        <f t="shared" si="15"/>
        <v>0</v>
      </c>
      <c r="T62" s="4">
        <f t="shared" si="15"/>
        <v>0</v>
      </c>
      <c r="U62" s="4">
        <f t="shared" si="15"/>
        <v>0</v>
      </c>
      <c r="V62" s="4">
        <f t="shared" si="15"/>
        <v>0</v>
      </c>
      <c r="W62" s="4">
        <f t="shared" si="15"/>
        <v>0</v>
      </c>
      <c r="X62" s="4">
        <f t="shared" si="15"/>
        <v>0</v>
      </c>
      <c r="Y62" s="4">
        <f t="shared" si="15"/>
        <v>0</v>
      </c>
      <c r="Z62" s="4">
        <f t="shared" si="15"/>
        <v>0</v>
      </c>
      <c r="AA62" s="4">
        <f t="shared" si="15"/>
        <v>0</v>
      </c>
      <c r="AB62" s="4">
        <f t="shared" si="15"/>
        <v>0</v>
      </c>
      <c r="AC62" s="4">
        <f t="shared" si="15"/>
        <v>0</v>
      </c>
      <c r="AD62" s="4">
        <f t="shared" si="15"/>
        <v>0</v>
      </c>
      <c r="AE62" s="4">
        <f t="shared" si="15"/>
        <v>0</v>
      </c>
      <c r="AF62" s="4">
        <f t="shared" si="15"/>
        <v>0</v>
      </c>
      <c r="AG62" s="4">
        <f t="shared" si="15"/>
        <v>0</v>
      </c>
      <c r="AH62" s="145">
        <f t="shared" si="15"/>
        <v>0</v>
      </c>
      <c r="AI62" s="117"/>
    </row>
    <row r="63" spans="1:35" x14ac:dyDescent="0.15">
      <c r="C63" s="49" t="s">
        <v>61</v>
      </c>
      <c r="D63" s="4">
        <f>+D61-D62</f>
        <v>0</v>
      </c>
      <c r="E63" s="4">
        <f>+E61-E62</f>
        <v>0</v>
      </c>
      <c r="F63" s="4">
        <f t="shared" ref="F63:AH63" si="16">+F61-F62</f>
        <v>0</v>
      </c>
      <c r="G63" s="4">
        <f t="shared" si="16"/>
        <v>0</v>
      </c>
      <c r="H63" s="4">
        <f t="shared" si="16"/>
        <v>0</v>
      </c>
      <c r="I63" s="4">
        <f t="shared" si="16"/>
        <v>0</v>
      </c>
      <c r="J63" s="4">
        <f t="shared" si="16"/>
        <v>0</v>
      </c>
      <c r="K63" s="4">
        <f t="shared" si="16"/>
        <v>0</v>
      </c>
      <c r="L63" s="4">
        <f t="shared" si="16"/>
        <v>0</v>
      </c>
      <c r="M63" s="4">
        <f t="shared" si="16"/>
        <v>0</v>
      </c>
      <c r="N63" s="4">
        <f t="shared" si="16"/>
        <v>0</v>
      </c>
      <c r="O63" s="4">
        <f t="shared" si="16"/>
        <v>0</v>
      </c>
      <c r="P63" s="4">
        <f t="shared" si="16"/>
        <v>0</v>
      </c>
      <c r="Q63" s="4">
        <f t="shared" si="16"/>
        <v>0</v>
      </c>
      <c r="R63" s="4">
        <f t="shared" si="16"/>
        <v>0</v>
      </c>
      <c r="S63" s="4">
        <f t="shared" si="16"/>
        <v>0</v>
      </c>
      <c r="T63" s="4">
        <f t="shared" si="16"/>
        <v>0</v>
      </c>
      <c r="U63" s="4">
        <f t="shared" si="16"/>
        <v>0</v>
      </c>
      <c r="V63" s="4">
        <f t="shared" si="16"/>
        <v>0</v>
      </c>
      <c r="W63" s="4">
        <f t="shared" si="16"/>
        <v>0</v>
      </c>
      <c r="X63" s="4">
        <f t="shared" si="16"/>
        <v>0</v>
      </c>
      <c r="Y63" s="4">
        <f t="shared" si="16"/>
        <v>0</v>
      </c>
      <c r="Z63" s="4">
        <f t="shared" si="16"/>
        <v>0</v>
      </c>
      <c r="AA63" s="4">
        <f t="shared" si="16"/>
        <v>0</v>
      </c>
      <c r="AB63" s="4">
        <f t="shared" si="16"/>
        <v>0</v>
      </c>
      <c r="AC63" s="4">
        <f t="shared" si="16"/>
        <v>0</v>
      </c>
      <c r="AD63" s="4">
        <f t="shared" si="16"/>
        <v>0</v>
      </c>
      <c r="AE63" s="4">
        <f t="shared" si="16"/>
        <v>0</v>
      </c>
      <c r="AF63" s="4">
        <f t="shared" si="16"/>
        <v>0</v>
      </c>
      <c r="AG63" s="4">
        <f t="shared" si="16"/>
        <v>0</v>
      </c>
      <c r="AH63" s="145">
        <f t="shared" si="16"/>
        <v>0</v>
      </c>
      <c r="AI63" s="117"/>
    </row>
    <row r="64" spans="1:35" x14ac:dyDescent="0.15">
      <c r="C64" s="49" t="s">
        <v>164</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145"/>
      <c r="AI64" s="117"/>
    </row>
    <row r="65" spans="3:35" ht="14.25" thickBot="1" x14ac:dyDescent="0.2">
      <c r="C65" s="50" t="s">
        <v>62</v>
      </c>
      <c r="D65" s="59">
        <f>+D63-D64</f>
        <v>0</v>
      </c>
      <c r="E65" s="59">
        <f>+E63-E64</f>
        <v>0</v>
      </c>
      <c r="F65" s="59">
        <f t="shared" ref="F65:AH65" si="17">+F63-F64</f>
        <v>0</v>
      </c>
      <c r="G65" s="59">
        <f t="shared" si="17"/>
        <v>0</v>
      </c>
      <c r="H65" s="59">
        <f t="shared" si="17"/>
        <v>0</v>
      </c>
      <c r="I65" s="59">
        <f t="shared" si="17"/>
        <v>0</v>
      </c>
      <c r="J65" s="59">
        <f t="shared" si="17"/>
        <v>0</v>
      </c>
      <c r="K65" s="59">
        <f t="shared" si="17"/>
        <v>0</v>
      </c>
      <c r="L65" s="59">
        <f t="shared" si="17"/>
        <v>0</v>
      </c>
      <c r="M65" s="59">
        <f t="shared" si="17"/>
        <v>0</v>
      </c>
      <c r="N65" s="59">
        <f t="shared" si="17"/>
        <v>0</v>
      </c>
      <c r="O65" s="59">
        <f t="shared" si="17"/>
        <v>0</v>
      </c>
      <c r="P65" s="59">
        <f t="shared" si="17"/>
        <v>0</v>
      </c>
      <c r="Q65" s="59">
        <f t="shared" si="17"/>
        <v>0</v>
      </c>
      <c r="R65" s="59">
        <f t="shared" si="17"/>
        <v>0</v>
      </c>
      <c r="S65" s="59">
        <f t="shared" si="17"/>
        <v>0</v>
      </c>
      <c r="T65" s="59">
        <f t="shared" si="17"/>
        <v>0</v>
      </c>
      <c r="U65" s="59">
        <f t="shared" si="17"/>
        <v>0</v>
      </c>
      <c r="V65" s="59">
        <f t="shared" si="17"/>
        <v>0</v>
      </c>
      <c r="W65" s="59">
        <f t="shared" si="17"/>
        <v>0</v>
      </c>
      <c r="X65" s="59">
        <f t="shared" si="17"/>
        <v>0</v>
      </c>
      <c r="Y65" s="59">
        <f t="shared" si="17"/>
        <v>0</v>
      </c>
      <c r="Z65" s="59">
        <f t="shared" si="17"/>
        <v>0</v>
      </c>
      <c r="AA65" s="59">
        <f t="shared" si="17"/>
        <v>0</v>
      </c>
      <c r="AB65" s="59">
        <f t="shared" si="17"/>
        <v>0</v>
      </c>
      <c r="AC65" s="59">
        <f t="shared" si="17"/>
        <v>0</v>
      </c>
      <c r="AD65" s="59">
        <f t="shared" si="17"/>
        <v>0</v>
      </c>
      <c r="AE65" s="59">
        <f t="shared" si="17"/>
        <v>0</v>
      </c>
      <c r="AF65" s="59">
        <f t="shared" si="17"/>
        <v>0</v>
      </c>
      <c r="AG65" s="59">
        <f t="shared" si="17"/>
        <v>0</v>
      </c>
      <c r="AH65" s="154">
        <f t="shared" si="17"/>
        <v>0</v>
      </c>
      <c r="AI65" s="117"/>
    </row>
    <row r="66" spans="3:35" ht="14.25" thickBot="1" x14ac:dyDescent="0.2">
      <c r="C66" s="13"/>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row>
    <row r="67" spans="3:35" ht="14.25" thickBot="1" x14ac:dyDescent="0.2">
      <c r="C67" s="51" t="s">
        <v>63</v>
      </c>
      <c r="D67" s="6">
        <f>+D65</f>
        <v>0</v>
      </c>
      <c r="E67" s="6">
        <f>+D67+E65</f>
        <v>0</v>
      </c>
      <c r="F67" s="6">
        <f t="shared" ref="F67:AH67" si="18">+E67+F65</f>
        <v>0</v>
      </c>
      <c r="G67" s="6">
        <f t="shared" si="18"/>
        <v>0</v>
      </c>
      <c r="H67" s="6">
        <f t="shared" si="18"/>
        <v>0</v>
      </c>
      <c r="I67" s="6">
        <f t="shared" si="18"/>
        <v>0</v>
      </c>
      <c r="J67" s="6">
        <f t="shared" si="18"/>
        <v>0</v>
      </c>
      <c r="K67" s="6">
        <f t="shared" si="18"/>
        <v>0</v>
      </c>
      <c r="L67" s="6">
        <f t="shared" si="18"/>
        <v>0</v>
      </c>
      <c r="M67" s="6">
        <f t="shared" si="18"/>
        <v>0</v>
      </c>
      <c r="N67" s="6">
        <f t="shared" si="18"/>
        <v>0</v>
      </c>
      <c r="O67" s="6">
        <f t="shared" si="18"/>
        <v>0</v>
      </c>
      <c r="P67" s="6">
        <f t="shared" si="18"/>
        <v>0</v>
      </c>
      <c r="Q67" s="6">
        <f t="shared" si="18"/>
        <v>0</v>
      </c>
      <c r="R67" s="6">
        <f t="shared" si="18"/>
        <v>0</v>
      </c>
      <c r="S67" s="6">
        <f t="shared" si="18"/>
        <v>0</v>
      </c>
      <c r="T67" s="6">
        <f t="shared" si="18"/>
        <v>0</v>
      </c>
      <c r="U67" s="6">
        <f t="shared" si="18"/>
        <v>0</v>
      </c>
      <c r="V67" s="6">
        <f t="shared" si="18"/>
        <v>0</v>
      </c>
      <c r="W67" s="6">
        <f t="shared" si="18"/>
        <v>0</v>
      </c>
      <c r="X67" s="6">
        <f t="shared" si="18"/>
        <v>0</v>
      </c>
      <c r="Y67" s="6">
        <f t="shared" si="18"/>
        <v>0</v>
      </c>
      <c r="Z67" s="6">
        <f t="shared" si="18"/>
        <v>0</v>
      </c>
      <c r="AA67" s="6">
        <f t="shared" si="18"/>
        <v>0</v>
      </c>
      <c r="AB67" s="6">
        <f t="shared" si="18"/>
        <v>0</v>
      </c>
      <c r="AC67" s="6">
        <f t="shared" si="18"/>
        <v>0</v>
      </c>
      <c r="AD67" s="6">
        <f t="shared" si="18"/>
        <v>0</v>
      </c>
      <c r="AE67" s="6">
        <f t="shared" si="18"/>
        <v>0</v>
      </c>
      <c r="AF67" s="6">
        <f t="shared" si="18"/>
        <v>0</v>
      </c>
      <c r="AG67" s="6">
        <f t="shared" si="18"/>
        <v>0</v>
      </c>
      <c r="AH67" s="6">
        <f t="shared" si="18"/>
        <v>0</v>
      </c>
    </row>
    <row r="68" spans="3:35" ht="14.25" thickBot="1" x14ac:dyDescent="0.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row>
    <row r="69" spans="3:35" x14ac:dyDescent="0.15">
      <c r="C69" s="48" t="s">
        <v>161</v>
      </c>
      <c r="D69" s="178" t="s">
        <v>152</v>
      </c>
      <c r="E69" s="179" t="s">
        <v>152</v>
      </c>
      <c r="F69" s="179" t="s">
        <v>152</v>
      </c>
      <c r="G69" s="179" t="s">
        <v>152</v>
      </c>
      <c r="H69" s="179" t="s">
        <v>152</v>
      </c>
      <c r="I69" s="179" t="s">
        <v>152</v>
      </c>
      <c r="J69" s="179" t="s">
        <v>152</v>
      </c>
      <c r="K69" s="179" t="s">
        <v>152</v>
      </c>
      <c r="L69" s="179" t="s">
        <v>152</v>
      </c>
      <c r="M69" s="179" t="s">
        <v>152</v>
      </c>
      <c r="N69" s="179" t="s">
        <v>152</v>
      </c>
      <c r="O69" s="179" t="s">
        <v>152</v>
      </c>
      <c r="P69" s="179" t="s">
        <v>152</v>
      </c>
      <c r="Q69" s="179" t="s">
        <v>152</v>
      </c>
      <c r="R69" s="179" t="s">
        <v>152</v>
      </c>
      <c r="S69" s="179" t="s">
        <v>152</v>
      </c>
      <c r="T69" s="179" t="s">
        <v>152</v>
      </c>
      <c r="U69" s="179" t="s">
        <v>152</v>
      </c>
      <c r="V69" s="179" t="s">
        <v>152</v>
      </c>
      <c r="W69" s="179" t="s">
        <v>152</v>
      </c>
      <c r="X69" s="179" t="s">
        <v>152</v>
      </c>
      <c r="Y69" s="179" t="s">
        <v>152</v>
      </c>
      <c r="Z69" s="179" t="s">
        <v>152</v>
      </c>
      <c r="AA69" s="179" t="s">
        <v>152</v>
      </c>
      <c r="AB69" s="179" t="s">
        <v>152</v>
      </c>
      <c r="AC69" s="179" t="s">
        <v>152</v>
      </c>
      <c r="AD69" s="179" t="s">
        <v>152</v>
      </c>
      <c r="AE69" s="179" t="s">
        <v>152</v>
      </c>
      <c r="AF69" s="179" t="s">
        <v>152</v>
      </c>
      <c r="AG69" s="179" t="s">
        <v>152</v>
      </c>
      <c r="AH69" s="180" t="s">
        <v>152</v>
      </c>
    </row>
    <row r="70" spans="3:35" x14ac:dyDescent="0.15">
      <c r="C70" s="48" t="s">
        <v>137</v>
      </c>
      <c r="D70" s="7"/>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5"/>
    </row>
    <row r="71" spans="3:35" x14ac:dyDescent="0.15">
      <c r="C71" s="48" t="s">
        <v>438</v>
      </c>
      <c r="D71" s="7"/>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5"/>
    </row>
    <row r="72" spans="3:35" x14ac:dyDescent="0.15">
      <c r="C72" s="48" t="s">
        <v>439</v>
      </c>
      <c r="D72" s="7"/>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5"/>
    </row>
    <row r="73" spans="3:35" x14ac:dyDescent="0.15">
      <c r="C73" s="49" t="s">
        <v>138</v>
      </c>
      <c r="D73" s="9"/>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7"/>
    </row>
    <row r="74" spans="3:35" ht="14.25" thickBot="1" x14ac:dyDescent="0.2">
      <c r="C74" s="74" t="s">
        <v>139</v>
      </c>
      <c r="D74" s="1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9"/>
    </row>
    <row r="77" spans="3:35" x14ac:dyDescent="0.15">
      <c r="C77" s="29" t="s">
        <v>131</v>
      </c>
    </row>
  </sheetData>
  <mergeCells count="7">
    <mergeCell ref="F2:I2"/>
    <mergeCell ref="A2:D2"/>
    <mergeCell ref="A4:C4"/>
    <mergeCell ref="A5:A23"/>
    <mergeCell ref="A49:A58"/>
    <mergeCell ref="A24:A37"/>
    <mergeCell ref="A38:A48"/>
  </mergeCells>
  <phoneticPr fontId="3"/>
  <pageMargins left="0.59055118110236227" right="0.59055118110236227" top="0.59055118110236227" bottom="0.59055118110236227" header="0.31496062992125984" footer="0.31496062992125984"/>
  <pageSetup paperSize="9" scale="78" orientation="portrait" r:id="rId1"/>
  <headerFooter alignWithMargins="0"/>
  <colBreaks count="1" manualBreakCount="1">
    <brk id="9"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212"/>
  <sheetViews>
    <sheetView zoomScaleNormal="100" workbookViewId="0">
      <selection activeCell="Q9" sqref="Q9"/>
    </sheetView>
  </sheetViews>
  <sheetFormatPr defaultColWidth="8.875" defaultRowHeight="13.5" x14ac:dyDescent="0.15"/>
  <cols>
    <col min="1" max="1" width="5.25" style="61" customWidth="1"/>
    <col min="2" max="2" width="13.5" style="61" customWidth="1"/>
    <col min="3" max="3" width="8.875" style="61" customWidth="1"/>
    <col min="4" max="4" width="18.125" style="61" customWidth="1"/>
    <col min="5" max="5" width="15.125" style="61" customWidth="1"/>
    <col min="6" max="6" width="55.375" style="90" customWidth="1"/>
    <col min="7" max="11" width="8.875" style="61" customWidth="1"/>
    <col min="12" max="12" width="58.125" style="107" customWidth="1"/>
    <col min="13" max="16384" width="8.875" style="61"/>
  </cols>
  <sheetData>
    <row r="1" spans="1:12" ht="17.25" x14ac:dyDescent="0.15">
      <c r="A1" s="127" t="s">
        <v>431</v>
      </c>
    </row>
    <row r="2" spans="1:12" ht="9.75" customHeight="1" x14ac:dyDescent="0.15">
      <c r="A2" s="127"/>
    </row>
    <row r="3" spans="1:12" ht="15" thickBot="1" x14ac:dyDescent="0.2">
      <c r="B3" s="89" t="s">
        <v>117</v>
      </c>
    </row>
    <row r="4" spans="1:12" ht="14.25" thickBot="1" x14ac:dyDescent="0.2">
      <c r="B4" s="484" t="s">
        <v>91</v>
      </c>
      <c r="C4" s="485"/>
      <c r="D4" s="485"/>
      <c r="E4" s="486"/>
      <c r="F4" s="91" t="s">
        <v>90</v>
      </c>
      <c r="L4" s="61"/>
    </row>
    <row r="5" spans="1:12" x14ac:dyDescent="0.15">
      <c r="B5" s="490" t="s">
        <v>39</v>
      </c>
      <c r="C5" s="31" t="s">
        <v>66</v>
      </c>
      <c r="D5" s="78" t="s">
        <v>85</v>
      </c>
      <c r="E5" s="92"/>
      <c r="F5" s="108" t="s">
        <v>92</v>
      </c>
      <c r="L5" s="61"/>
    </row>
    <row r="6" spans="1:12" x14ac:dyDescent="0.15">
      <c r="B6" s="491"/>
      <c r="C6" s="34"/>
      <c r="D6" s="80" t="s">
        <v>86</v>
      </c>
      <c r="E6" s="94"/>
      <c r="F6" s="109" t="s">
        <v>128</v>
      </c>
      <c r="L6" s="61"/>
    </row>
    <row r="7" spans="1:12" x14ac:dyDescent="0.15">
      <c r="B7" s="492"/>
      <c r="C7" s="34"/>
      <c r="D7" s="80" t="s">
        <v>64</v>
      </c>
      <c r="E7" s="94"/>
      <c r="F7" s="109" t="s">
        <v>93</v>
      </c>
      <c r="L7" s="61"/>
    </row>
    <row r="8" spans="1:12" x14ac:dyDescent="0.15">
      <c r="B8" s="492"/>
      <c r="C8" s="34"/>
      <c r="D8" s="80" t="s">
        <v>65</v>
      </c>
      <c r="E8" s="94"/>
      <c r="F8" s="109" t="s">
        <v>94</v>
      </c>
      <c r="L8" s="61"/>
    </row>
    <row r="9" spans="1:12" x14ac:dyDescent="0.15">
      <c r="B9" s="492"/>
      <c r="C9" s="34"/>
      <c r="D9" s="80" t="s">
        <v>32</v>
      </c>
      <c r="E9" s="94"/>
      <c r="F9" s="109"/>
      <c r="L9" s="61"/>
    </row>
    <row r="10" spans="1:12" ht="14.25" thickBot="1" x14ac:dyDescent="0.2">
      <c r="B10" s="492"/>
      <c r="C10" s="35"/>
      <c r="D10" s="81" t="s">
        <v>33</v>
      </c>
      <c r="E10" s="95"/>
      <c r="F10" s="105"/>
      <c r="L10" s="61"/>
    </row>
    <row r="11" spans="1:12" x14ac:dyDescent="0.15">
      <c r="B11" s="492"/>
      <c r="C11" s="34" t="s">
        <v>67</v>
      </c>
      <c r="D11" s="78" t="s">
        <v>87</v>
      </c>
      <c r="E11" s="92"/>
      <c r="F11" s="108" t="s">
        <v>95</v>
      </c>
      <c r="L11" s="61"/>
    </row>
    <row r="12" spans="1:12" x14ac:dyDescent="0.15">
      <c r="B12" s="492"/>
      <c r="C12" s="34"/>
      <c r="D12" s="80" t="s">
        <v>125</v>
      </c>
      <c r="E12" s="94"/>
      <c r="F12" s="109" t="s">
        <v>127</v>
      </c>
      <c r="L12" s="61"/>
    </row>
    <row r="13" spans="1:12" x14ac:dyDescent="0.15">
      <c r="B13" s="492"/>
      <c r="C13" s="34"/>
      <c r="D13" s="80" t="s">
        <v>165</v>
      </c>
      <c r="E13" s="94"/>
      <c r="F13" s="109" t="s">
        <v>126</v>
      </c>
      <c r="L13" s="61"/>
    </row>
    <row r="14" spans="1:12" x14ac:dyDescent="0.15">
      <c r="B14" s="492"/>
      <c r="C14" s="34"/>
      <c r="D14" s="80" t="s">
        <v>141</v>
      </c>
      <c r="E14" s="94"/>
      <c r="F14" s="109" t="s">
        <v>96</v>
      </c>
      <c r="L14" s="61"/>
    </row>
    <row r="15" spans="1:12" x14ac:dyDescent="0.15">
      <c r="B15" s="492"/>
      <c r="C15" s="34"/>
      <c r="D15" s="80" t="s">
        <v>142</v>
      </c>
      <c r="E15" s="94"/>
      <c r="F15" s="109" t="s">
        <v>143</v>
      </c>
      <c r="L15" s="61"/>
    </row>
    <row r="16" spans="1:12" x14ac:dyDescent="0.15">
      <c r="B16" s="492"/>
      <c r="C16" s="34"/>
      <c r="D16" s="80" t="s">
        <v>68</v>
      </c>
      <c r="E16" s="94"/>
      <c r="F16" s="109"/>
      <c r="L16" s="61"/>
    </row>
    <row r="17" spans="2:12" x14ac:dyDescent="0.15">
      <c r="B17" s="492"/>
      <c r="C17" s="34"/>
      <c r="D17" s="80" t="s">
        <v>69</v>
      </c>
      <c r="E17" s="94"/>
      <c r="F17" s="109"/>
      <c r="L17" s="61"/>
    </row>
    <row r="18" spans="2:12" x14ac:dyDescent="0.15">
      <c r="B18" s="492"/>
      <c r="C18" s="34"/>
      <c r="D18" s="80" t="s">
        <v>70</v>
      </c>
      <c r="E18" s="94"/>
      <c r="F18" s="109"/>
      <c r="L18" s="61"/>
    </row>
    <row r="19" spans="2:12" x14ac:dyDescent="0.15">
      <c r="B19" s="492"/>
      <c r="C19" s="34"/>
      <c r="D19" s="80" t="s">
        <v>35</v>
      </c>
      <c r="E19" s="94"/>
      <c r="F19" s="109"/>
      <c r="L19" s="61"/>
    </row>
    <row r="20" spans="2:12" x14ac:dyDescent="0.15">
      <c r="B20" s="492"/>
      <c r="C20" s="34"/>
      <c r="D20" s="80" t="s">
        <v>36</v>
      </c>
      <c r="E20" s="94"/>
      <c r="F20" s="109" t="s">
        <v>97</v>
      </c>
      <c r="L20" s="61"/>
    </row>
    <row r="21" spans="2:12" x14ac:dyDescent="0.15">
      <c r="B21" s="492"/>
      <c r="C21" s="34"/>
      <c r="D21" s="80" t="s">
        <v>37</v>
      </c>
      <c r="E21" s="94"/>
      <c r="F21" s="109"/>
      <c r="L21" s="61"/>
    </row>
    <row r="22" spans="2:12" x14ac:dyDescent="0.15">
      <c r="B22" s="492"/>
      <c r="C22" s="34"/>
      <c r="D22" s="80" t="s">
        <v>71</v>
      </c>
      <c r="E22" s="94"/>
      <c r="F22" s="109" t="s">
        <v>157</v>
      </c>
      <c r="L22" s="61"/>
    </row>
    <row r="23" spans="2:12" x14ac:dyDescent="0.15">
      <c r="B23" s="492"/>
      <c r="C23" s="34"/>
      <c r="D23" s="80" t="s">
        <v>158</v>
      </c>
      <c r="E23" s="94"/>
      <c r="F23" s="109" t="s">
        <v>159</v>
      </c>
      <c r="L23" s="61"/>
    </row>
    <row r="24" spans="2:12" ht="14.25" thickBot="1" x14ac:dyDescent="0.2">
      <c r="B24" s="492"/>
      <c r="C24" s="35"/>
      <c r="D24" s="110" t="s">
        <v>33</v>
      </c>
      <c r="E24" s="111"/>
      <c r="F24" s="105"/>
      <c r="L24" s="61"/>
    </row>
    <row r="25" spans="2:12" ht="14.25" thickBot="1" x14ac:dyDescent="0.2">
      <c r="B25" s="493"/>
      <c r="C25" s="13"/>
      <c r="D25" s="13" t="s">
        <v>72</v>
      </c>
      <c r="E25" s="96"/>
      <c r="F25" s="106"/>
      <c r="L25" s="61"/>
    </row>
    <row r="26" spans="2:12" ht="14.25" thickBot="1" x14ac:dyDescent="0.2">
      <c r="B26" s="29"/>
      <c r="C26" s="29"/>
      <c r="D26" s="29"/>
      <c r="E26" s="28"/>
      <c r="F26" s="104"/>
      <c r="L26" s="61"/>
    </row>
    <row r="27" spans="2:12" ht="14.25" thickBot="1" x14ac:dyDescent="0.2">
      <c r="B27" s="169"/>
      <c r="C27" s="13"/>
      <c r="D27" s="13"/>
      <c r="E27" s="13"/>
      <c r="F27" s="106"/>
      <c r="L27" s="61"/>
    </row>
    <row r="28" spans="2:12" x14ac:dyDescent="0.15">
      <c r="B28" s="36"/>
      <c r="C28" s="497" t="s">
        <v>66</v>
      </c>
      <c r="D28" s="167" t="s">
        <v>73</v>
      </c>
      <c r="E28" s="93"/>
      <c r="F28" s="168"/>
      <c r="L28" s="61"/>
    </row>
    <row r="29" spans="2:12" x14ac:dyDescent="0.15">
      <c r="B29" s="36"/>
      <c r="C29" s="497"/>
      <c r="D29" s="112" t="s">
        <v>118</v>
      </c>
      <c r="E29" s="94"/>
      <c r="F29" s="109" t="s">
        <v>98</v>
      </c>
      <c r="L29" s="61"/>
    </row>
    <row r="30" spans="2:12" x14ac:dyDescent="0.15">
      <c r="B30" s="494" t="s">
        <v>50</v>
      </c>
      <c r="C30" s="497"/>
      <c r="D30" s="80" t="s">
        <v>74</v>
      </c>
      <c r="E30" s="94"/>
      <c r="F30" s="109"/>
      <c r="L30" s="61"/>
    </row>
    <row r="31" spans="2:12" ht="14.25" thickBot="1" x14ac:dyDescent="0.2">
      <c r="B31" s="494"/>
      <c r="C31" s="41"/>
      <c r="D31" s="113" t="s">
        <v>33</v>
      </c>
      <c r="E31" s="111"/>
      <c r="F31" s="105"/>
      <c r="L31" s="61"/>
    </row>
    <row r="32" spans="2:12" x14ac:dyDescent="0.15">
      <c r="B32" s="495"/>
      <c r="C32" s="34" t="s">
        <v>67</v>
      </c>
      <c r="D32" s="78" t="s">
        <v>41</v>
      </c>
      <c r="E32" s="92"/>
      <c r="F32" s="108" t="s">
        <v>121</v>
      </c>
      <c r="L32" s="61"/>
    </row>
    <row r="33" spans="2:12" x14ac:dyDescent="0.15">
      <c r="B33" s="495"/>
      <c r="C33" s="34"/>
      <c r="D33" s="80" t="s">
        <v>42</v>
      </c>
      <c r="E33" s="94"/>
      <c r="F33" s="109"/>
      <c r="L33" s="61"/>
    </row>
    <row r="34" spans="2:12" x14ac:dyDescent="0.15">
      <c r="B34" s="495"/>
      <c r="C34" s="34"/>
      <c r="D34" s="80" t="s">
        <v>43</v>
      </c>
      <c r="E34" s="94"/>
      <c r="F34" s="109"/>
      <c r="L34" s="61"/>
    </row>
    <row r="35" spans="2:12" x14ac:dyDescent="0.15">
      <c r="B35" s="495"/>
      <c r="C35" s="34"/>
      <c r="D35" s="80" t="s">
        <v>44</v>
      </c>
      <c r="E35" s="94"/>
      <c r="F35" s="109"/>
      <c r="L35" s="61"/>
    </row>
    <row r="36" spans="2:12" x14ac:dyDescent="0.15">
      <c r="B36" s="495"/>
      <c r="C36" s="34"/>
      <c r="D36" s="80" t="s">
        <v>45</v>
      </c>
      <c r="E36" s="94"/>
      <c r="F36" s="109" t="s">
        <v>99</v>
      </c>
      <c r="L36" s="61"/>
    </row>
    <row r="37" spans="2:12" x14ac:dyDescent="0.15">
      <c r="B37" s="495"/>
      <c r="C37" s="34"/>
      <c r="D37" s="80" t="s">
        <v>46</v>
      </c>
      <c r="E37" s="94"/>
      <c r="F37" s="109"/>
      <c r="L37" s="61"/>
    </row>
    <row r="38" spans="2:12" x14ac:dyDescent="0.15">
      <c r="B38" s="495"/>
      <c r="C38" s="34"/>
      <c r="D38" s="80" t="s">
        <v>47</v>
      </c>
      <c r="E38" s="94"/>
      <c r="F38" s="109" t="s">
        <v>100</v>
      </c>
      <c r="L38" s="61"/>
    </row>
    <row r="39" spans="2:12" ht="14.25" thickBot="1" x14ac:dyDescent="0.2">
      <c r="B39" s="495"/>
      <c r="C39" s="35"/>
      <c r="D39" s="113" t="s">
        <v>33</v>
      </c>
      <c r="E39" s="111"/>
      <c r="F39" s="105"/>
      <c r="L39" s="61"/>
    </row>
    <row r="40" spans="2:12" ht="14.25" thickBot="1" x14ac:dyDescent="0.2">
      <c r="B40" s="496"/>
      <c r="C40" s="42"/>
      <c r="D40" s="42" t="s">
        <v>75</v>
      </c>
      <c r="E40" s="96"/>
      <c r="F40" s="106"/>
      <c r="L40" s="61"/>
    </row>
    <row r="41" spans="2:12" ht="14.25" thickBot="1" x14ac:dyDescent="0.2">
      <c r="B41" s="29"/>
      <c r="C41" s="29"/>
      <c r="D41" s="29"/>
      <c r="E41" s="28"/>
      <c r="F41" s="104"/>
      <c r="L41" s="61"/>
    </row>
    <row r="42" spans="2:12" ht="14.25" thickBot="1" x14ac:dyDescent="0.2">
      <c r="B42" s="169"/>
      <c r="C42" s="13"/>
      <c r="D42" s="13"/>
      <c r="E42" s="13"/>
      <c r="F42" s="106"/>
      <c r="L42" s="61"/>
    </row>
    <row r="43" spans="2:12" x14ac:dyDescent="0.15">
      <c r="B43" s="498" t="s">
        <v>54</v>
      </c>
      <c r="C43" s="31" t="s">
        <v>66</v>
      </c>
      <c r="D43" s="78" t="s">
        <v>76</v>
      </c>
      <c r="E43" s="101"/>
      <c r="F43" s="108" t="s">
        <v>101</v>
      </c>
      <c r="L43" s="61"/>
    </row>
    <row r="44" spans="2:12" x14ac:dyDescent="0.15">
      <c r="B44" s="494"/>
      <c r="C44" s="34"/>
      <c r="D44" s="80" t="s">
        <v>88</v>
      </c>
      <c r="E44" s="102"/>
      <c r="F44" s="109" t="s">
        <v>102</v>
      </c>
      <c r="L44" s="61"/>
    </row>
    <row r="45" spans="2:12" x14ac:dyDescent="0.15">
      <c r="B45" s="495"/>
      <c r="C45" s="34"/>
      <c r="D45" s="80" t="s">
        <v>89</v>
      </c>
      <c r="E45" s="102"/>
      <c r="F45" s="109" t="s">
        <v>103</v>
      </c>
      <c r="L45" s="61"/>
    </row>
    <row r="46" spans="2:12" ht="14.25" thickBot="1" x14ac:dyDescent="0.2">
      <c r="B46" s="495"/>
      <c r="C46" s="35"/>
      <c r="D46" s="113" t="s">
        <v>33</v>
      </c>
      <c r="E46" s="114"/>
      <c r="F46" s="105"/>
      <c r="L46" s="61"/>
    </row>
    <row r="47" spans="2:12" x14ac:dyDescent="0.15">
      <c r="B47" s="495"/>
      <c r="C47" s="34" t="s">
        <v>67</v>
      </c>
      <c r="D47" s="78" t="s">
        <v>52</v>
      </c>
      <c r="E47" s="101"/>
      <c r="F47" s="108" t="s">
        <v>104</v>
      </c>
      <c r="L47" s="61"/>
    </row>
    <row r="48" spans="2:12" x14ac:dyDescent="0.15">
      <c r="B48" s="495"/>
      <c r="C48" s="34"/>
      <c r="D48" s="80" t="s">
        <v>42</v>
      </c>
      <c r="E48" s="102"/>
      <c r="F48" s="109"/>
      <c r="L48" s="61"/>
    </row>
    <row r="49" spans="2:12" x14ac:dyDescent="0.15">
      <c r="B49" s="495"/>
      <c r="C49" s="34"/>
      <c r="D49" s="80" t="s">
        <v>47</v>
      </c>
      <c r="E49" s="103"/>
      <c r="F49" s="109" t="s">
        <v>105</v>
      </c>
      <c r="L49" s="61"/>
    </row>
    <row r="50" spans="2:12" x14ac:dyDescent="0.15">
      <c r="B50" s="495"/>
      <c r="C50" s="34"/>
      <c r="D50" s="80" t="s">
        <v>163</v>
      </c>
      <c r="E50" s="102"/>
      <c r="F50" s="109" t="s">
        <v>106</v>
      </c>
      <c r="L50" s="61"/>
    </row>
    <row r="51" spans="2:12" ht="14.25" thickBot="1" x14ac:dyDescent="0.2">
      <c r="B51" s="495"/>
      <c r="C51" s="35"/>
      <c r="D51" s="113" t="s">
        <v>33</v>
      </c>
      <c r="E51" s="114"/>
      <c r="F51" s="105"/>
      <c r="L51" s="61"/>
    </row>
    <row r="52" spans="2:12" ht="14.25" thickBot="1" x14ac:dyDescent="0.2">
      <c r="B52" s="496"/>
      <c r="C52" s="13"/>
      <c r="D52" s="42" t="s">
        <v>77</v>
      </c>
      <c r="E52" s="42"/>
      <c r="F52" s="106"/>
      <c r="L52" s="61"/>
    </row>
    <row r="53" spans="2:12" ht="14.25" thickBot="1" x14ac:dyDescent="0.2">
      <c r="B53" s="29"/>
      <c r="C53" s="29"/>
      <c r="D53" s="29"/>
      <c r="E53" s="28"/>
      <c r="F53" s="104"/>
      <c r="L53" s="61"/>
    </row>
    <row r="54" spans="2:12" ht="14.25" thickBot="1" x14ac:dyDescent="0.2">
      <c r="B54" s="169"/>
      <c r="C54" s="13"/>
      <c r="D54" s="13"/>
      <c r="E54" s="13"/>
      <c r="F54" s="106"/>
      <c r="L54" s="61"/>
    </row>
    <row r="55" spans="2:12" ht="14.25" thickBot="1" x14ac:dyDescent="0.2">
      <c r="B55" s="494" t="s">
        <v>58</v>
      </c>
      <c r="C55" s="45" t="s">
        <v>66</v>
      </c>
      <c r="D55" s="83" t="s">
        <v>78</v>
      </c>
      <c r="E55" s="13"/>
      <c r="F55" s="106"/>
      <c r="L55" s="61"/>
    </row>
    <row r="56" spans="2:12" x14ac:dyDescent="0.15">
      <c r="B56" s="495"/>
      <c r="C56" s="31" t="s">
        <v>67</v>
      </c>
      <c r="D56" s="78" t="s">
        <v>56</v>
      </c>
      <c r="E56" s="101"/>
      <c r="F56" s="108" t="s">
        <v>107</v>
      </c>
      <c r="L56" s="61"/>
    </row>
    <row r="57" spans="2:12" x14ac:dyDescent="0.15">
      <c r="B57" s="495"/>
      <c r="C57" s="34"/>
      <c r="D57" s="80" t="s">
        <v>42</v>
      </c>
      <c r="E57" s="102"/>
      <c r="F57" s="109"/>
      <c r="L57" s="61"/>
    </row>
    <row r="58" spans="2:12" x14ac:dyDescent="0.15">
      <c r="B58" s="495"/>
      <c r="C58" s="34"/>
      <c r="D58" s="80" t="s">
        <v>47</v>
      </c>
      <c r="E58" s="103"/>
      <c r="F58" s="109" t="s">
        <v>108</v>
      </c>
      <c r="L58" s="61"/>
    </row>
    <row r="59" spans="2:12" ht="14.25" thickBot="1" x14ac:dyDescent="0.2">
      <c r="B59" s="495"/>
      <c r="C59" s="35"/>
      <c r="D59" s="113" t="s">
        <v>33</v>
      </c>
      <c r="E59" s="114"/>
      <c r="F59" s="105"/>
      <c r="L59" s="61"/>
    </row>
    <row r="60" spans="2:12" ht="14.25" thickBot="1" x14ac:dyDescent="0.2">
      <c r="B60" s="496"/>
      <c r="C60" s="42"/>
      <c r="D60" s="42" t="s">
        <v>79</v>
      </c>
      <c r="E60" s="42"/>
      <c r="F60" s="105"/>
      <c r="L60" s="61"/>
    </row>
    <row r="61" spans="2:12" ht="14.25" thickBot="1" x14ac:dyDescent="0.2">
      <c r="B61" s="29"/>
      <c r="C61" s="29"/>
      <c r="D61" s="29"/>
      <c r="E61" s="28"/>
      <c r="F61" s="107"/>
      <c r="L61" s="61"/>
    </row>
    <row r="62" spans="2:12" ht="14.25" thickBot="1" x14ac:dyDescent="0.2">
      <c r="B62" s="75"/>
      <c r="C62" s="75"/>
      <c r="D62" s="84"/>
      <c r="E62" s="97"/>
      <c r="F62" s="106"/>
      <c r="L62" s="61"/>
    </row>
    <row r="63" spans="2:12" x14ac:dyDescent="0.15">
      <c r="B63" s="29"/>
      <c r="C63" s="29"/>
      <c r="D63" s="115" t="s">
        <v>80</v>
      </c>
      <c r="E63" s="116"/>
      <c r="F63" s="108"/>
      <c r="L63" s="61"/>
    </row>
    <row r="64" spans="2:12" x14ac:dyDescent="0.15">
      <c r="B64" s="29"/>
      <c r="C64" s="29"/>
      <c r="D64" s="86" t="s">
        <v>81</v>
      </c>
      <c r="E64" s="99"/>
      <c r="F64" s="109"/>
      <c r="L64" s="61"/>
    </row>
    <row r="65" spans="2:12" x14ac:dyDescent="0.15">
      <c r="B65" s="29"/>
      <c r="C65" s="29"/>
      <c r="D65" s="86" t="s">
        <v>82</v>
      </c>
      <c r="E65" s="99"/>
      <c r="F65" s="109"/>
      <c r="L65" s="61"/>
    </row>
    <row r="66" spans="2:12" x14ac:dyDescent="0.15">
      <c r="B66" s="29"/>
      <c r="C66" s="29"/>
      <c r="D66" s="86" t="s">
        <v>164</v>
      </c>
      <c r="E66" s="99"/>
      <c r="F66" s="109" t="s">
        <v>109</v>
      </c>
      <c r="L66" s="61"/>
    </row>
    <row r="67" spans="2:12" ht="14.25" thickBot="1" x14ac:dyDescent="0.2">
      <c r="B67" s="29"/>
      <c r="C67" s="29"/>
      <c r="D67" s="117" t="s">
        <v>83</v>
      </c>
      <c r="E67" s="28"/>
      <c r="F67" s="105"/>
      <c r="L67" s="61"/>
    </row>
    <row r="68" spans="2:12" ht="14.25" thickBot="1" x14ac:dyDescent="0.2">
      <c r="B68" s="29"/>
      <c r="C68" s="29"/>
      <c r="D68" s="13"/>
      <c r="E68" s="13"/>
      <c r="F68" s="107"/>
      <c r="L68" s="61"/>
    </row>
    <row r="69" spans="2:12" ht="14.25" thickBot="1" x14ac:dyDescent="0.2">
      <c r="B69" s="29"/>
      <c r="C69" s="29"/>
      <c r="D69" s="88" t="s">
        <v>84</v>
      </c>
      <c r="E69" s="42"/>
      <c r="F69" s="106"/>
      <c r="L69" s="61"/>
    </row>
    <row r="70" spans="2:12" ht="14.25" thickBot="1" x14ac:dyDescent="0.2">
      <c r="D70" s="88" t="s">
        <v>132</v>
      </c>
      <c r="E70" s="42"/>
      <c r="F70" s="106"/>
      <c r="L70" s="61"/>
    </row>
    <row r="71" spans="2:12" x14ac:dyDescent="0.15">
      <c r="E71" s="62"/>
      <c r="F71" s="107"/>
      <c r="L71" s="61"/>
    </row>
    <row r="72" spans="2:12" x14ac:dyDescent="0.15">
      <c r="E72" s="62"/>
      <c r="F72" s="107"/>
      <c r="L72" s="61"/>
    </row>
    <row r="73" spans="2:12" x14ac:dyDescent="0.15">
      <c r="E73" s="62"/>
      <c r="F73" s="107"/>
      <c r="L73" s="61"/>
    </row>
    <row r="74" spans="2:12" ht="15" thickBot="1" x14ac:dyDescent="0.2">
      <c r="B74" s="89" t="s">
        <v>116</v>
      </c>
      <c r="C74" s="29"/>
      <c r="D74" s="29"/>
      <c r="E74" s="29"/>
      <c r="F74" s="107"/>
      <c r="L74" s="61"/>
    </row>
    <row r="75" spans="2:12" ht="14.25" thickBot="1" x14ac:dyDescent="0.2">
      <c r="B75" s="487"/>
      <c r="C75" s="488"/>
      <c r="D75" s="489"/>
      <c r="E75" s="97"/>
      <c r="F75" s="106"/>
      <c r="L75" s="61"/>
    </row>
    <row r="76" spans="2:12" x14ac:dyDescent="0.15">
      <c r="B76" s="490" t="s">
        <v>39</v>
      </c>
      <c r="C76" s="31" t="s">
        <v>0</v>
      </c>
      <c r="D76" s="78" t="s">
        <v>119</v>
      </c>
      <c r="E76" s="93"/>
      <c r="F76" s="108" t="s">
        <v>110</v>
      </c>
      <c r="K76" s="62"/>
    </row>
    <row r="77" spans="2:12" x14ac:dyDescent="0.15">
      <c r="B77" s="492"/>
      <c r="C77" s="34"/>
      <c r="D77" s="80" t="s">
        <v>120</v>
      </c>
      <c r="E77" s="94"/>
      <c r="F77" s="109" t="s">
        <v>111</v>
      </c>
      <c r="K77" s="62"/>
    </row>
    <row r="78" spans="2:12" x14ac:dyDescent="0.15">
      <c r="B78" s="492"/>
      <c r="C78" s="34"/>
      <c r="D78" s="80" t="s">
        <v>123</v>
      </c>
      <c r="E78" s="94"/>
      <c r="F78" s="109"/>
      <c r="K78" s="62"/>
    </row>
    <row r="79" spans="2:12" x14ac:dyDescent="0.15">
      <c r="B79" s="492"/>
      <c r="C79" s="34"/>
      <c r="D79" s="80" t="s">
        <v>32</v>
      </c>
      <c r="E79" s="94"/>
      <c r="F79" s="109"/>
      <c r="K79" s="62"/>
    </row>
    <row r="80" spans="2:12" ht="14.25" thickBot="1" x14ac:dyDescent="0.2">
      <c r="B80" s="492"/>
      <c r="C80" s="35"/>
      <c r="D80" s="81" t="s">
        <v>33</v>
      </c>
      <c r="E80" s="95"/>
      <c r="F80" s="170"/>
      <c r="K80" s="62"/>
    </row>
    <row r="81" spans="2:11" x14ac:dyDescent="0.15">
      <c r="B81" s="492"/>
      <c r="C81" s="34" t="s">
        <v>34</v>
      </c>
      <c r="D81" s="79" t="s">
        <v>148</v>
      </c>
      <c r="E81" s="119"/>
      <c r="F81" s="108" t="s">
        <v>154</v>
      </c>
      <c r="K81" s="62"/>
    </row>
    <row r="82" spans="2:11" x14ac:dyDescent="0.15">
      <c r="B82" s="492"/>
      <c r="C82" s="34"/>
      <c r="D82" s="80" t="s">
        <v>149</v>
      </c>
      <c r="E82" s="120"/>
      <c r="F82" s="109" t="s">
        <v>155</v>
      </c>
      <c r="K82" s="62"/>
    </row>
    <row r="83" spans="2:11" ht="24" x14ac:dyDescent="0.15">
      <c r="B83" s="492"/>
      <c r="C83" s="34"/>
      <c r="D83" s="182" t="s">
        <v>150</v>
      </c>
      <c r="E83" s="120"/>
      <c r="F83" s="181" t="s">
        <v>156</v>
      </c>
      <c r="K83" s="62"/>
    </row>
    <row r="84" spans="2:11" x14ac:dyDescent="0.15">
      <c r="B84" s="492"/>
      <c r="C84" s="34"/>
      <c r="D84" s="80" t="s">
        <v>133</v>
      </c>
      <c r="E84" s="94"/>
      <c r="F84" s="109"/>
      <c r="K84" s="62"/>
    </row>
    <row r="85" spans="2:11" x14ac:dyDescent="0.15">
      <c r="B85" s="492"/>
      <c r="C85" s="34"/>
      <c r="D85" s="80" t="s">
        <v>35</v>
      </c>
      <c r="E85" s="94"/>
      <c r="F85" s="109"/>
      <c r="K85" s="62"/>
    </row>
    <row r="86" spans="2:11" x14ac:dyDescent="0.15">
      <c r="B86" s="492"/>
      <c r="C86" s="34"/>
      <c r="D86" s="80" t="s">
        <v>36</v>
      </c>
      <c r="E86" s="120"/>
      <c r="F86" s="109"/>
      <c r="K86" s="62"/>
    </row>
    <row r="87" spans="2:11" x14ac:dyDescent="0.15">
      <c r="B87" s="492"/>
      <c r="C87" s="34"/>
      <c r="D87" s="80" t="s">
        <v>37</v>
      </c>
      <c r="E87" s="120"/>
      <c r="F87" s="109"/>
      <c r="K87" s="62"/>
    </row>
    <row r="88" spans="2:11" x14ac:dyDescent="0.15">
      <c r="B88" s="492"/>
      <c r="C88" s="34"/>
      <c r="D88" s="80" t="s">
        <v>153</v>
      </c>
      <c r="E88" s="94"/>
      <c r="F88" s="109" t="s">
        <v>126</v>
      </c>
      <c r="K88" s="62"/>
    </row>
    <row r="89" spans="2:11" x14ac:dyDescent="0.15">
      <c r="B89" s="492"/>
      <c r="C89" s="34"/>
      <c r="D89" s="80" t="s">
        <v>48</v>
      </c>
      <c r="E89" s="120"/>
      <c r="F89" s="109"/>
      <c r="K89" s="62"/>
    </row>
    <row r="90" spans="2:11" ht="14.25" thickBot="1" x14ac:dyDescent="0.2">
      <c r="B90" s="492"/>
      <c r="C90" s="35"/>
      <c r="D90" s="82" t="s">
        <v>33</v>
      </c>
      <c r="E90" s="95"/>
      <c r="F90" s="170"/>
      <c r="K90" s="62"/>
    </row>
    <row r="91" spans="2:11" ht="14.25" thickBot="1" x14ac:dyDescent="0.2">
      <c r="B91" s="493"/>
      <c r="C91" s="13"/>
      <c r="D91" s="13" t="s">
        <v>38</v>
      </c>
      <c r="E91" s="96"/>
      <c r="F91" s="106"/>
      <c r="K91" s="62"/>
    </row>
    <row r="92" spans="2:11" ht="14.25" thickBot="1" x14ac:dyDescent="0.2">
      <c r="B92" s="29"/>
      <c r="C92" s="29"/>
      <c r="D92" s="29"/>
      <c r="E92" s="28"/>
      <c r="F92" s="107"/>
      <c r="K92" s="62"/>
    </row>
    <row r="93" spans="2:11" ht="14.25" thickBot="1" x14ac:dyDescent="0.2">
      <c r="B93" s="487"/>
      <c r="C93" s="488"/>
      <c r="D93" s="489"/>
      <c r="E93" s="13"/>
      <c r="F93" s="106"/>
      <c r="K93" s="62"/>
    </row>
    <row r="94" spans="2:11" x14ac:dyDescent="0.15">
      <c r="B94" s="494" t="s">
        <v>50</v>
      </c>
      <c r="C94" s="31" t="s">
        <v>0</v>
      </c>
      <c r="D94" s="78" t="s">
        <v>40</v>
      </c>
      <c r="E94" s="124"/>
      <c r="F94" s="108"/>
      <c r="K94" s="62"/>
    </row>
    <row r="95" spans="2:11" x14ac:dyDescent="0.15">
      <c r="B95" s="494"/>
      <c r="C95" s="34"/>
      <c r="D95" s="80" t="s">
        <v>112</v>
      </c>
      <c r="E95" s="103"/>
      <c r="F95" s="109"/>
      <c r="K95" s="62"/>
    </row>
    <row r="96" spans="2:11" ht="14.25" thickBot="1" x14ac:dyDescent="0.2">
      <c r="B96" s="494"/>
      <c r="C96" s="35"/>
      <c r="D96" s="172" t="s">
        <v>113</v>
      </c>
      <c r="E96" s="173"/>
      <c r="F96" s="171"/>
      <c r="K96" s="62"/>
    </row>
    <row r="97" spans="2:11" x14ac:dyDescent="0.15">
      <c r="B97" s="495"/>
      <c r="C97" s="34" t="s">
        <v>34</v>
      </c>
      <c r="D97" s="79" t="s">
        <v>41</v>
      </c>
      <c r="E97" s="121"/>
      <c r="F97" s="108"/>
      <c r="K97" s="62"/>
    </row>
    <row r="98" spans="2:11" x14ac:dyDescent="0.15">
      <c r="B98" s="495"/>
      <c r="C98" s="34"/>
      <c r="D98" s="80" t="s">
        <v>42</v>
      </c>
      <c r="E98" s="94"/>
      <c r="F98" s="109"/>
      <c r="K98" s="62"/>
    </row>
    <row r="99" spans="2:11" x14ac:dyDescent="0.15">
      <c r="B99" s="495"/>
      <c r="C99" s="34"/>
      <c r="D99" s="80" t="s">
        <v>43</v>
      </c>
      <c r="E99" s="94"/>
      <c r="F99" s="109"/>
      <c r="K99" s="62"/>
    </row>
    <row r="100" spans="2:11" x14ac:dyDescent="0.15">
      <c r="B100" s="495"/>
      <c r="C100" s="34"/>
      <c r="D100" s="80" t="s">
        <v>44</v>
      </c>
      <c r="E100" s="94"/>
      <c r="F100" s="109"/>
      <c r="K100" s="62"/>
    </row>
    <row r="101" spans="2:11" x14ac:dyDescent="0.15">
      <c r="B101" s="495"/>
      <c r="C101" s="34"/>
      <c r="D101" s="80" t="s">
        <v>45</v>
      </c>
      <c r="E101" s="94"/>
      <c r="F101" s="109"/>
      <c r="K101" s="62"/>
    </row>
    <row r="102" spans="2:11" x14ac:dyDescent="0.15">
      <c r="B102" s="495"/>
      <c r="C102" s="34"/>
      <c r="D102" s="80" t="s">
        <v>46</v>
      </c>
      <c r="E102" s="94"/>
      <c r="F102" s="109"/>
      <c r="K102" s="62"/>
    </row>
    <row r="103" spans="2:11" x14ac:dyDescent="0.15">
      <c r="B103" s="495"/>
      <c r="C103" s="34"/>
      <c r="D103" s="80" t="s">
        <v>47</v>
      </c>
      <c r="E103" s="94"/>
      <c r="F103" s="109"/>
      <c r="K103" s="62"/>
    </row>
    <row r="104" spans="2:11" ht="14.25" thickBot="1" x14ac:dyDescent="0.2">
      <c r="B104" s="495"/>
      <c r="C104" s="35"/>
      <c r="D104" s="81" t="s">
        <v>33</v>
      </c>
      <c r="E104" s="95"/>
      <c r="F104" s="170"/>
      <c r="K104" s="62"/>
    </row>
    <row r="105" spans="2:11" ht="14.25" thickBot="1" x14ac:dyDescent="0.2">
      <c r="B105" s="496"/>
      <c r="C105" s="42"/>
      <c r="D105" s="42" t="s">
        <v>49</v>
      </c>
      <c r="E105" s="96"/>
      <c r="F105" s="106"/>
      <c r="K105" s="62"/>
    </row>
    <row r="106" spans="2:11" ht="14.25" thickBot="1" x14ac:dyDescent="0.2">
      <c r="B106" s="29"/>
      <c r="C106" s="29"/>
      <c r="D106" s="29"/>
      <c r="E106" s="28"/>
      <c r="F106" s="107"/>
      <c r="K106" s="62"/>
    </row>
    <row r="107" spans="2:11" ht="14.25" thickBot="1" x14ac:dyDescent="0.2">
      <c r="B107" s="487"/>
      <c r="C107" s="488"/>
      <c r="D107" s="489"/>
      <c r="E107" s="97"/>
      <c r="F107" s="106"/>
      <c r="K107" s="62"/>
    </row>
    <row r="108" spans="2:11" x14ac:dyDescent="0.15">
      <c r="B108" s="494" t="s">
        <v>54</v>
      </c>
      <c r="C108" s="31" t="s">
        <v>0</v>
      </c>
      <c r="D108" s="79" t="s">
        <v>51</v>
      </c>
      <c r="E108" s="98"/>
      <c r="F108" s="108"/>
      <c r="K108" s="62"/>
    </row>
    <row r="109" spans="2:11" x14ac:dyDescent="0.15">
      <c r="B109" s="494"/>
      <c r="C109" s="34"/>
      <c r="D109" s="80" t="s">
        <v>114</v>
      </c>
      <c r="E109" s="98"/>
      <c r="F109" s="109"/>
      <c r="K109" s="62"/>
    </row>
    <row r="110" spans="2:11" x14ac:dyDescent="0.15">
      <c r="B110" s="495"/>
      <c r="C110" s="34"/>
      <c r="D110" s="80" t="s">
        <v>115</v>
      </c>
      <c r="E110" s="99"/>
      <c r="F110" s="109"/>
      <c r="K110" s="62"/>
    </row>
    <row r="111" spans="2:11" ht="14.25" thickBot="1" x14ac:dyDescent="0.2">
      <c r="B111" s="495"/>
      <c r="C111" s="35"/>
      <c r="D111" s="81" t="s">
        <v>33</v>
      </c>
      <c r="E111" s="100"/>
      <c r="F111" s="170"/>
      <c r="K111" s="62"/>
    </row>
    <row r="112" spans="2:11" x14ac:dyDescent="0.15">
      <c r="B112" s="495"/>
      <c r="C112" s="34" t="s">
        <v>34</v>
      </c>
      <c r="D112" s="79" t="s">
        <v>52</v>
      </c>
      <c r="E112" s="121"/>
      <c r="F112" s="108"/>
      <c r="K112" s="62"/>
    </row>
    <row r="113" spans="2:11" x14ac:dyDescent="0.15">
      <c r="B113" s="495"/>
      <c r="C113" s="34"/>
      <c r="D113" s="80" t="s">
        <v>42</v>
      </c>
      <c r="E113" s="99"/>
      <c r="F113" s="109"/>
      <c r="K113" s="62"/>
    </row>
    <row r="114" spans="2:11" x14ac:dyDescent="0.15">
      <c r="B114" s="495"/>
      <c r="C114" s="34"/>
      <c r="D114" s="80" t="s">
        <v>47</v>
      </c>
      <c r="E114" s="94"/>
      <c r="F114" s="109"/>
      <c r="K114" s="62"/>
    </row>
    <row r="115" spans="2:11" ht="14.25" thickBot="1" x14ac:dyDescent="0.2">
      <c r="B115" s="495"/>
      <c r="C115" s="35"/>
      <c r="D115" s="81" t="s">
        <v>33</v>
      </c>
      <c r="E115" s="95"/>
      <c r="F115" s="170"/>
      <c r="K115" s="62"/>
    </row>
    <row r="116" spans="2:11" ht="14.25" thickBot="1" x14ac:dyDescent="0.2">
      <c r="B116" s="496"/>
      <c r="C116" s="13"/>
      <c r="D116" s="42" t="s">
        <v>53</v>
      </c>
      <c r="E116" s="96"/>
      <c r="F116" s="106"/>
      <c r="K116" s="62"/>
    </row>
    <row r="117" spans="2:11" ht="14.25" thickBot="1" x14ac:dyDescent="0.2">
      <c r="B117" s="29"/>
      <c r="C117" s="29"/>
      <c r="D117" s="29"/>
      <c r="E117" s="28"/>
      <c r="F117" s="107"/>
      <c r="K117" s="62"/>
    </row>
    <row r="118" spans="2:11" ht="14.25" thickBot="1" x14ac:dyDescent="0.2">
      <c r="B118" s="487"/>
      <c r="C118" s="488"/>
      <c r="D118" s="489"/>
      <c r="E118" s="97"/>
      <c r="F118" s="106"/>
      <c r="K118" s="62"/>
    </row>
    <row r="119" spans="2:11" ht="14.25" thickBot="1" x14ac:dyDescent="0.2">
      <c r="B119" s="494" t="s">
        <v>58</v>
      </c>
      <c r="C119" s="45" t="s">
        <v>0</v>
      </c>
      <c r="D119" s="83" t="s">
        <v>55</v>
      </c>
      <c r="E119" s="13"/>
      <c r="F119" s="106"/>
      <c r="K119" s="62"/>
    </row>
    <row r="120" spans="2:11" x14ac:dyDescent="0.15">
      <c r="B120" s="495"/>
      <c r="C120" s="34" t="s">
        <v>34</v>
      </c>
      <c r="D120" s="79" t="s">
        <v>56</v>
      </c>
      <c r="E120" s="98"/>
      <c r="F120" s="108"/>
      <c r="K120" s="62"/>
    </row>
    <row r="121" spans="2:11" x14ac:dyDescent="0.15">
      <c r="B121" s="495"/>
      <c r="C121" s="34"/>
      <c r="D121" s="80" t="s">
        <v>42</v>
      </c>
      <c r="E121" s="99"/>
      <c r="F121" s="109"/>
      <c r="K121" s="62"/>
    </row>
    <row r="122" spans="2:11" x14ac:dyDescent="0.15">
      <c r="B122" s="495"/>
      <c r="C122" s="34"/>
      <c r="D122" s="80" t="s">
        <v>47</v>
      </c>
      <c r="E122" s="94"/>
      <c r="F122" s="109"/>
      <c r="K122" s="62"/>
    </row>
    <row r="123" spans="2:11" ht="14.25" thickBot="1" x14ac:dyDescent="0.2">
      <c r="B123" s="495"/>
      <c r="C123" s="35"/>
      <c r="D123" s="81" t="s">
        <v>33</v>
      </c>
      <c r="E123" s="174"/>
      <c r="F123" s="170"/>
      <c r="K123" s="62"/>
    </row>
    <row r="124" spans="2:11" ht="14.25" thickBot="1" x14ac:dyDescent="0.2">
      <c r="B124" s="496"/>
      <c r="C124" s="42"/>
      <c r="D124" s="42" t="s">
        <v>57</v>
      </c>
      <c r="E124" s="96"/>
      <c r="F124" s="105"/>
      <c r="K124" s="62"/>
    </row>
    <row r="125" spans="2:11" ht="14.25" thickBot="1" x14ac:dyDescent="0.2">
      <c r="B125" s="29"/>
      <c r="C125" s="29"/>
      <c r="D125" s="29"/>
      <c r="E125" s="28"/>
      <c r="F125" s="107"/>
      <c r="K125" s="62"/>
    </row>
    <row r="126" spans="2:11" ht="14.25" thickBot="1" x14ac:dyDescent="0.2">
      <c r="B126" s="75"/>
      <c r="C126" s="75"/>
      <c r="D126" s="84"/>
      <c r="E126" s="97"/>
      <c r="F126" s="106"/>
      <c r="K126" s="62"/>
    </row>
    <row r="127" spans="2:11" x14ac:dyDescent="0.15">
      <c r="B127" s="29"/>
      <c r="C127" s="29"/>
      <c r="D127" s="85" t="s">
        <v>59</v>
      </c>
      <c r="E127" s="93"/>
      <c r="F127" s="108"/>
      <c r="K127" s="62"/>
    </row>
    <row r="128" spans="2:11" x14ac:dyDescent="0.15">
      <c r="B128" s="29"/>
      <c r="C128" s="29"/>
      <c r="D128" s="86" t="s">
        <v>60</v>
      </c>
      <c r="E128" s="94"/>
      <c r="F128" s="109"/>
      <c r="K128" s="62"/>
    </row>
    <row r="129" spans="2:11" x14ac:dyDescent="0.15">
      <c r="B129" s="29"/>
      <c r="C129" s="29"/>
      <c r="D129" s="86" t="s">
        <v>61</v>
      </c>
      <c r="E129" s="94"/>
      <c r="F129" s="109"/>
      <c r="K129" s="62"/>
    </row>
    <row r="130" spans="2:11" x14ac:dyDescent="0.15">
      <c r="B130" s="29"/>
      <c r="C130" s="29"/>
      <c r="D130" s="86" t="s">
        <v>164</v>
      </c>
      <c r="E130" s="94"/>
      <c r="F130" s="109"/>
      <c r="K130" s="62"/>
    </row>
    <row r="131" spans="2:11" ht="14.25" thickBot="1" x14ac:dyDescent="0.2">
      <c r="B131" s="29"/>
      <c r="C131" s="29"/>
      <c r="D131" s="87" t="s">
        <v>62</v>
      </c>
      <c r="E131" s="122"/>
      <c r="F131" s="105"/>
      <c r="K131" s="62"/>
    </row>
    <row r="132" spans="2:11" ht="14.25" thickBot="1" x14ac:dyDescent="0.2">
      <c r="B132" s="29"/>
      <c r="C132" s="29"/>
      <c r="D132" s="13"/>
      <c r="E132" s="60"/>
      <c r="F132" s="107"/>
      <c r="K132" s="62"/>
    </row>
    <row r="133" spans="2:11" ht="14.25" thickBot="1" x14ac:dyDescent="0.2">
      <c r="B133" s="29"/>
      <c r="C133" s="29"/>
      <c r="D133" s="88" t="s">
        <v>63</v>
      </c>
      <c r="E133" s="96"/>
      <c r="F133" s="106"/>
      <c r="K133" s="62"/>
    </row>
    <row r="134" spans="2:11" ht="14.25" thickBot="1" x14ac:dyDescent="0.2">
      <c r="B134" s="29"/>
      <c r="C134" s="29"/>
      <c r="D134" s="29"/>
      <c r="E134" s="28"/>
      <c r="F134" s="107"/>
      <c r="K134" s="62"/>
    </row>
    <row r="135" spans="2:11" ht="14.25" thickBot="1" x14ac:dyDescent="0.2">
      <c r="B135" s="75"/>
      <c r="C135" s="75"/>
      <c r="D135" s="84"/>
      <c r="E135" s="97"/>
      <c r="F135" s="106"/>
      <c r="K135" s="62"/>
    </row>
    <row r="136" spans="2:11" x14ac:dyDescent="0.15">
      <c r="B136" s="29"/>
      <c r="C136" s="29"/>
      <c r="D136" s="85" t="s">
        <v>162</v>
      </c>
      <c r="E136" s="98"/>
      <c r="F136" s="108" t="s">
        <v>432</v>
      </c>
      <c r="K136" s="62"/>
    </row>
    <row r="137" spans="2:11" x14ac:dyDescent="0.15">
      <c r="B137" s="29"/>
      <c r="C137" s="29"/>
      <c r="D137" s="86" t="s">
        <v>135</v>
      </c>
      <c r="E137" s="99"/>
      <c r="F137" s="104"/>
      <c r="K137" s="62"/>
    </row>
    <row r="138" spans="2:11" x14ac:dyDescent="0.15">
      <c r="B138" s="29"/>
      <c r="C138" s="29"/>
      <c r="D138" s="86" t="s">
        <v>136</v>
      </c>
      <c r="E138" s="99"/>
      <c r="F138" s="176"/>
      <c r="K138" s="62"/>
    </row>
    <row r="139" spans="2:11" ht="14.25" thickBot="1" x14ac:dyDescent="0.2">
      <c r="B139" s="29"/>
      <c r="C139" s="29"/>
      <c r="D139" s="118" t="s">
        <v>134</v>
      </c>
      <c r="E139" s="47"/>
      <c r="F139" s="177"/>
      <c r="K139" s="62"/>
    </row>
    <row r="140" spans="2:11" x14ac:dyDescent="0.15">
      <c r="E140" s="62"/>
      <c r="F140" s="107"/>
      <c r="K140" s="62"/>
    </row>
    <row r="141" spans="2:11" x14ac:dyDescent="0.15">
      <c r="E141" s="62"/>
      <c r="F141" s="107"/>
      <c r="K141" s="62"/>
    </row>
    <row r="142" spans="2:11" x14ac:dyDescent="0.15">
      <c r="E142" s="62"/>
      <c r="F142" s="107"/>
      <c r="K142" s="62"/>
    </row>
    <row r="143" spans="2:11" x14ac:dyDescent="0.15">
      <c r="E143" s="62"/>
      <c r="F143" s="107"/>
      <c r="K143" s="62"/>
    </row>
    <row r="144" spans="2:11" x14ac:dyDescent="0.15">
      <c r="E144" s="62"/>
      <c r="F144" s="107"/>
      <c r="K144" s="62"/>
    </row>
    <row r="145" spans="5:11" x14ac:dyDescent="0.15">
      <c r="E145" s="62"/>
      <c r="F145" s="107"/>
      <c r="K145" s="62"/>
    </row>
    <row r="146" spans="5:11" x14ac:dyDescent="0.15">
      <c r="E146" s="62"/>
      <c r="F146" s="107"/>
      <c r="K146" s="62"/>
    </row>
    <row r="147" spans="5:11" x14ac:dyDescent="0.15">
      <c r="E147" s="62"/>
      <c r="F147" s="107"/>
      <c r="K147" s="62"/>
    </row>
    <row r="148" spans="5:11" x14ac:dyDescent="0.15">
      <c r="E148" s="62"/>
      <c r="F148" s="107"/>
      <c r="K148" s="62"/>
    </row>
    <row r="149" spans="5:11" x14ac:dyDescent="0.15">
      <c r="E149" s="62"/>
      <c r="F149" s="107"/>
      <c r="K149" s="62"/>
    </row>
    <row r="150" spans="5:11" x14ac:dyDescent="0.15">
      <c r="E150" s="62"/>
      <c r="K150" s="62"/>
    </row>
    <row r="151" spans="5:11" x14ac:dyDescent="0.15">
      <c r="E151" s="62"/>
      <c r="K151" s="62"/>
    </row>
    <row r="152" spans="5:11" x14ac:dyDescent="0.15">
      <c r="E152" s="62"/>
      <c r="K152" s="62"/>
    </row>
    <row r="153" spans="5:11" x14ac:dyDescent="0.15">
      <c r="K153" s="62"/>
    </row>
    <row r="154" spans="5:11" x14ac:dyDescent="0.15">
      <c r="K154" s="62"/>
    </row>
    <row r="155" spans="5:11" x14ac:dyDescent="0.15">
      <c r="K155" s="62"/>
    </row>
    <row r="156" spans="5:11" x14ac:dyDescent="0.15">
      <c r="K156" s="62"/>
    </row>
    <row r="157" spans="5:11" x14ac:dyDescent="0.15">
      <c r="K157" s="62"/>
    </row>
    <row r="158" spans="5:11" x14ac:dyDescent="0.15">
      <c r="K158" s="62"/>
    </row>
    <row r="159" spans="5:11" x14ac:dyDescent="0.15">
      <c r="K159" s="62"/>
    </row>
    <row r="160" spans="5:11" x14ac:dyDescent="0.15">
      <c r="K160" s="62"/>
    </row>
    <row r="161" spans="11:11" x14ac:dyDescent="0.15">
      <c r="K161" s="62"/>
    </row>
    <row r="162" spans="11:11" x14ac:dyDescent="0.15">
      <c r="K162" s="62"/>
    </row>
    <row r="163" spans="11:11" x14ac:dyDescent="0.15">
      <c r="K163" s="62"/>
    </row>
    <row r="164" spans="11:11" x14ac:dyDescent="0.15">
      <c r="K164" s="62"/>
    </row>
    <row r="165" spans="11:11" x14ac:dyDescent="0.15">
      <c r="K165" s="62"/>
    </row>
    <row r="166" spans="11:11" x14ac:dyDescent="0.15">
      <c r="K166" s="62"/>
    </row>
    <row r="167" spans="11:11" x14ac:dyDescent="0.15">
      <c r="K167" s="62"/>
    </row>
    <row r="168" spans="11:11" x14ac:dyDescent="0.15">
      <c r="K168" s="62"/>
    </row>
    <row r="169" spans="11:11" x14ac:dyDescent="0.15">
      <c r="K169" s="62"/>
    </row>
    <row r="170" spans="11:11" x14ac:dyDescent="0.15">
      <c r="K170" s="62"/>
    </row>
    <row r="171" spans="11:11" x14ac:dyDescent="0.15">
      <c r="K171" s="62"/>
    </row>
    <row r="172" spans="11:11" x14ac:dyDescent="0.15">
      <c r="K172" s="62"/>
    </row>
    <row r="173" spans="11:11" x14ac:dyDescent="0.15">
      <c r="K173" s="62"/>
    </row>
    <row r="174" spans="11:11" x14ac:dyDescent="0.15">
      <c r="K174" s="62"/>
    </row>
    <row r="175" spans="11:11" x14ac:dyDescent="0.15">
      <c r="K175" s="62"/>
    </row>
    <row r="176" spans="11:11" x14ac:dyDescent="0.15">
      <c r="K176" s="62"/>
    </row>
    <row r="177" spans="11:11" x14ac:dyDescent="0.15">
      <c r="K177" s="62"/>
    </row>
    <row r="178" spans="11:11" x14ac:dyDescent="0.15">
      <c r="K178" s="62"/>
    </row>
    <row r="179" spans="11:11" x14ac:dyDescent="0.15">
      <c r="K179" s="62"/>
    </row>
    <row r="180" spans="11:11" x14ac:dyDescent="0.15">
      <c r="K180" s="62"/>
    </row>
    <row r="181" spans="11:11" x14ac:dyDescent="0.15">
      <c r="K181" s="62"/>
    </row>
    <row r="182" spans="11:11" x14ac:dyDescent="0.15">
      <c r="K182" s="62"/>
    </row>
    <row r="183" spans="11:11" x14ac:dyDescent="0.15">
      <c r="K183" s="62"/>
    </row>
    <row r="184" spans="11:11" x14ac:dyDescent="0.15">
      <c r="K184" s="62"/>
    </row>
    <row r="185" spans="11:11" x14ac:dyDescent="0.15">
      <c r="K185" s="62"/>
    </row>
    <row r="186" spans="11:11" x14ac:dyDescent="0.15">
      <c r="K186" s="62"/>
    </row>
    <row r="187" spans="11:11" x14ac:dyDescent="0.15">
      <c r="K187" s="62"/>
    </row>
    <row r="188" spans="11:11" x14ac:dyDescent="0.15">
      <c r="K188" s="62"/>
    </row>
    <row r="189" spans="11:11" x14ac:dyDescent="0.15">
      <c r="K189" s="62"/>
    </row>
    <row r="190" spans="11:11" x14ac:dyDescent="0.15">
      <c r="K190" s="62"/>
    </row>
    <row r="191" spans="11:11" x14ac:dyDescent="0.15">
      <c r="K191" s="62"/>
    </row>
    <row r="192" spans="11:11" x14ac:dyDescent="0.15">
      <c r="K192" s="62"/>
    </row>
    <row r="193" spans="11:11" x14ac:dyDescent="0.15">
      <c r="K193" s="62"/>
    </row>
    <row r="194" spans="11:11" x14ac:dyDescent="0.15">
      <c r="K194" s="62"/>
    </row>
    <row r="195" spans="11:11" x14ac:dyDescent="0.15">
      <c r="K195" s="62"/>
    </row>
    <row r="196" spans="11:11" x14ac:dyDescent="0.15">
      <c r="K196" s="62"/>
    </row>
    <row r="197" spans="11:11" x14ac:dyDescent="0.15">
      <c r="K197" s="62"/>
    </row>
    <row r="198" spans="11:11" x14ac:dyDescent="0.15">
      <c r="K198" s="62"/>
    </row>
    <row r="199" spans="11:11" x14ac:dyDescent="0.15">
      <c r="K199" s="62"/>
    </row>
    <row r="200" spans="11:11" x14ac:dyDescent="0.15">
      <c r="K200" s="62"/>
    </row>
    <row r="201" spans="11:11" x14ac:dyDescent="0.15">
      <c r="K201" s="62"/>
    </row>
    <row r="202" spans="11:11" x14ac:dyDescent="0.15">
      <c r="K202" s="62"/>
    </row>
    <row r="203" spans="11:11" x14ac:dyDescent="0.15">
      <c r="K203" s="62"/>
    </row>
    <row r="204" spans="11:11" x14ac:dyDescent="0.15">
      <c r="K204" s="62"/>
    </row>
    <row r="205" spans="11:11" x14ac:dyDescent="0.15">
      <c r="K205" s="62"/>
    </row>
    <row r="206" spans="11:11" x14ac:dyDescent="0.15">
      <c r="K206" s="62"/>
    </row>
    <row r="207" spans="11:11" x14ac:dyDescent="0.15">
      <c r="K207" s="62"/>
    </row>
    <row r="208" spans="11:11" x14ac:dyDescent="0.15">
      <c r="K208" s="62"/>
    </row>
    <row r="209" spans="11:11" x14ac:dyDescent="0.15">
      <c r="K209" s="62"/>
    </row>
    <row r="210" spans="11:11" x14ac:dyDescent="0.15">
      <c r="K210" s="62"/>
    </row>
    <row r="211" spans="11:11" x14ac:dyDescent="0.15">
      <c r="K211" s="62"/>
    </row>
    <row r="212" spans="11:11" x14ac:dyDescent="0.15">
      <c r="K212" s="62"/>
    </row>
  </sheetData>
  <mergeCells count="14">
    <mergeCell ref="B119:B124"/>
    <mergeCell ref="B94:B105"/>
    <mergeCell ref="B107:D107"/>
    <mergeCell ref="B108:B116"/>
    <mergeCell ref="B118:D118"/>
    <mergeCell ref="B4:E4"/>
    <mergeCell ref="B75:D75"/>
    <mergeCell ref="B5:B25"/>
    <mergeCell ref="B93:D93"/>
    <mergeCell ref="B76:B91"/>
    <mergeCell ref="B55:B60"/>
    <mergeCell ref="C28:C30"/>
    <mergeCell ref="B30:B40"/>
    <mergeCell ref="B43:B52"/>
  </mergeCells>
  <phoneticPr fontId="3"/>
  <pageMargins left="0.19685039370078741" right="0.27559055118110237" top="0.35433070866141736" bottom="0.15748031496062992" header="0.23622047244094491" footer="0.15748031496062992"/>
  <pageSetup paperSize="9" scale="87" fitToHeight="2" orientation="portrait" r:id="rId1"/>
  <headerFooter alignWithMargins="0"/>
  <rowBreaks count="1" manualBreakCount="1">
    <brk id="7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1"/>
  <sheetViews>
    <sheetView zoomScale="85" zoomScaleNormal="85" workbookViewId="0">
      <selection activeCell="Q9" sqref="Q9"/>
    </sheetView>
  </sheetViews>
  <sheetFormatPr defaultColWidth="13.625" defaultRowHeight="13.5" x14ac:dyDescent="0.15"/>
  <cols>
    <col min="1" max="1" width="3" style="189" customWidth="1"/>
    <col min="2" max="2" width="13.625" style="192"/>
    <col min="3" max="3" width="13.625" style="189"/>
    <col min="4" max="4" width="7.25" style="189" customWidth="1"/>
    <col min="5" max="6" width="13.625" style="189"/>
    <col min="7" max="7" width="9.375" style="189" customWidth="1"/>
    <col min="8" max="19" width="13.625" style="189"/>
    <col min="20" max="20" width="4.375" style="191" customWidth="1"/>
    <col min="21" max="21" width="13.625" style="191"/>
    <col min="22" max="16384" width="13.625" style="189"/>
  </cols>
  <sheetData>
    <row r="1" spans="2:19" ht="22.5" customHeight="1" thickBot="1" x14ac:dyDescent="0.2">
      <c r="B1" s="188" t="s">
        <v>211</v>
      </c>
      <c r="S1" s="190" t="s">
        <v>212</v>
      </c>
    </row>
    <row r="2" spans="2:19" ht="20.25" customHeight="1" thickBot="1" x14ac:dyDescent="0.2">
      <c r="C2" s="499" t="s">
        <v>213</v>
      </c>
      <c r="D2" s="500"/>
      <c r="E2" s="500"/>
      <c r="F2" s="500"/>
      <c r="G2" s="500"/>
      <c r="H2" s="500"/>
      <c r="I2" s="500"/>
      <c r="J2" s="500"/>
      <c r="K2" s="500"/>
      <c r="L2" s="500"/>
      <c r="M2" s="500"/>
      <c r="N2" s="501" t="s">
        <v>214</v>
      </c>
      <c r="O2" s="502"/>
      <c r="P2" s="502"/>
      <c r="Q2" s="502"/>
      <c r="R2" s="502"/>
      <c r="S2" s="503"/>
    </row>
    <row r="3" spans="2:19" x14ac:dyDescent="0.15">
      <c r="B3" s="193" t="s">
        <v>215</v>
      </c>
      <c r="C3" s="194" t="s">
        <v>216</v>
      </c>
      <c r="D3" s="194" t="s">
        <v>217</v>
      </c>
      <c r="E3" s="194" t="s">
        <v>218</v>
      </c>
      <c r="F3" s="194" t="s">
        <v>219</v>
      </c>
      <c r="G3" s="194" t="s">
        <v>220</v>
      </c>
      <c r="H3" s="194" t="s">
        <v>221</v>
      </c>
      <c r="I3" s="194" t="s">
        <v>222</v>
      </c>
      <c r="J3" s="194" t="s">
        <v>223</v>
      </c>
      <c r="K3" s="194" t="s">
        <v>221</v>
      </c>
      <c r="L3" s="194" t="s">
        <v>222</v>
      </c>
      <c r="M3" s="195" t="s">
        <v>224</v>
      </c>
      <c r="N3" s="196" t="s">
        <v>225</v>
      </c>
      <c r="O3" s="197" t="s">
        <v>226</v>
      </c>
      <c r="P3" s="198" t="s">
        <v>227</v>
      </c>
      <c r="Q3" s="199" t="s">
        <v>221</v>
      </c>
      <c r="R3" s="200" t="s">
        <v>222</v>
      </c>
      <c r="S3" s="201" t="s">
        <v>224</v>
      </c>
    </row>
    <row r="4" spans="2:19" ht="14.25" thickBot="1" x14ac:dyDescent="0.2">
      <c r="B4" s="202"/>
      <c r="C4" s="203"/>
      <c r="D4" s="203"/>
      <c r="E4" s="203"/>
      <c r="F4" s="203"/>
      <c r="G4" s="203" t="s">
        <v>228</v>
      </c>
      <c r="H4" s="203" t="s">
        <v>229</v>
      </c>
      <c r="I4" s="203" t="s">
        <v>229</v>
      </c>
      <c r="J4" s="203" t="s">
        <v>229</v>
      </c>
      <c r="K4" s="203" t="s">
        <v>230</v>
      </c>
      <c r="L4" s="203" t="s">
        <v>230</v>
      </c>
      <c r="M4" s="204" t="s">
        <v>230</v>
      </c>
      <c r="N4" s="205"/>
      <c r="O4" s="206"/>
      <c r="P4" s="207"/>
      <c r="Q4" s="208" t="s">
        <v>230</v>
      </c>
      <c r="R4" s="203" t="s">
        <v>230</v>
      </c>
      <c r="S4" s="209" t="s">
        <v>230</v>
      </c>
    </row>
    <row r="5" spans="2:19" ht="14.25" thickTop="1" x14ac:dyDescent="0.15">
      <c r="B5" s="210"/>
      <c r="C5" s="211"/>
      <c r="D5" s="212"/>
      <c r="E5" s="213">
        <f>C5*D5</f>
        <v>0</v>
      </c>
      <c r="F5" s="213">
        <f t="shared" ref="F5:F16" si="0">C5*(1-D5)</f>
        <v>0</v>
      </c>
      <c r="G5" s="211"/>
      <c r="H5" s="214" t="e">
        <f>F5/G5</f>
        <v>#DIV/0!</v>
      </c>
      <c r="I5" s="428"/>
      <c r="J5" s="214" t="e">
        <f t="shared" ref="J5:J17" si="1">SUM(H5:I5)</f>
        <v>#DIV/0!</v>
      </c>
      <c r="K5" s="214" t="e">
        <f t="shared" ref="K5:M17" si="2">H5*12</f>
        <v>#DIV/0!</v>
      </c>
      <c r="L5" s="432">
        <f t="shared" si="2"/>
        <v>0</v>
      </c>
      <c r="M5" s="215" t="e">
        <f t="shared" si="2"/>
        <v>#DIV/0!</v>
      </c>
      <c r="N5" s="216"/>
      <c r="O5" s="217">
        <f t="shared" ref="O5:O17" si="3">C5*$N5</f>
        <v>0</v>
      </c>
      <c r="P5" s="218">
        <f t="shared" ref="P5:P17" si="4">E5*$N5</f>
        <v>0</v>
      </c>
      <c r="Q5" s="219" t="e">
        <f t="shared" ref="Q5:R17" si="5">H5*$N5*12</f>
        <v>#DIV/0!</v>
      </c>
      <c r="R5" s="213">
        <f t="shared" si="5"/>
        <v>0</v>
      </c>
      <c r="S5" s="220" t="e">
        <f>SUM(Q5:R5)</f>
        <v>#DIV/0!</v>
      </c>
    </row>
    <row r="6" spans="2:19" x14ac:dyDescent="0.15">
      <c r="B6" s="221"/>
      <c r="C6" s="222"/>
      <c r="D6" s="223"/>
      <c r="E6" s="224">
        <f t="shared" ref="E6:E16" si="6">C6*D6</f>
        <v>0</v>
      </c>
      <c r="F6" s="224">
        <f t="shared" si="0"/>
        <v>0</v>
      </c>
      <c r="G6" s="222"/>
      <c r="H6" s="225" t="e">
        <f t="shared" ref="H6:H16" si="7">F6/G6</f>
        <v>#DIV/0!</v>
      </c>
      <c r="I6" s="429"/>
      <c r="J6" s="225" t="e">
        <f t="shared" si="1"/>
        <v>#DIV/0!</v>
      </c>
      <c r="K6" s="225" t="e">
        <f t="shared" si="2"/>
        <v>#DIV/0!</v>
      </c>
      <c r="L6" s="433">
        <f t="shared" si="2"/>
        <v>0</v>
      </c>
      <c r="M6" s="226" t="e">
        <f t="shared" si="2"/>
        <v>#DIV/0!</v>
      </c>
      <c r="N6" s="227"/>
      <c r="O6" s="228">
        <f t="shared" si="3"/>
        <v>0</v>
      </c>
      <c r="P6" s="229">
        <f t="shared" si="4"/>
        <v>0</v>
      </c>
      <c r="Q6" s="230" t="e">
        <f t="shared" si="5"/>
        <v>#DIV/0!</v>
      </c>
      <c r="R6" s="224">
        <f t="shared" si="5"/>
        <v>0</v>
      </c>
      <c r="S6" s="231" t="e">
        <f t="shared" ref="S6:S17" si="8">SUM(Q6:R6)</f>
        <v>#DIV/0!</v>
      </c>
    </row>
    <row r="7" spans="2:19" x14ac:dyDescent="0.15">
      <c r="B7" s="221"/>
      <c r="C7" s="222"/>
      <c r="D7" s="223"/>
      <c r="E7" s="224">
        <f t="shared" si="6"/>
        <v>0</v>
      </c>
      <c r="F7" s="224">
        <f t="shared" si="0"/>
        <v>0</v>
      </c>
      <c r="G7" s="222"/>
      <c r="H7" s="225" t="e">
        <f t="shared" si="7"/>
        <v>#DIV/0!</v>
      </c>
      <c r="I7" s="429"/>
      <c r="J7" s="225" t="e">
        <f t="shared" si="1"/>
        <v>#DIV/0!</v>
      </c>
      <c r="K7" s="225" t="e">
        <f t="shared" si="2"/>
        <v>#DIV/0!</v>
      </c>
      <c r="L7" s="433">
        <f t="shared" si="2"/>
        <v>0</v>
      </c>
      <c r="M7" s="226" t="e">
        <f t="shared" si="2"/>
        <v>#DIV/0!</v>
      </c>
      <c r="N7" s="227"/>
      <c r="O7" s="228">
        <f t="shared" si="3"/>
        <v>0</v>
      </c>
      <c r="P7" s="229">
        <f t="shared" si="4"/>
        <v>0</v>
      </c>
      <c r="Q7" s="230" t="e">
        <f t="shared" si="5"/>
        <v>#DIV/0!</v>
      </c>
      <c r="R7" s="224">
        <f t="shared" si="5"/>
        <v>0</v>
      </c>
      <c r="S7" s="231" t="e">
        <f t="shared" si="8"/>
        <v>#DIV/0!</v>
      </c>
    </row>
    <row r="8" spans="2:19" x14ac:dyDescent="0.15">
      <c r="B8" s="221"/>
      <c r="C8" s="222"/>
      <c r="D8" s="223"/>
      <c r="E8" s="224">
        <f t="shared" si="6"/>
        <v>0</v>
      </c>
      <c r="F8" s="224">
        <f t="shared" si="0"/>
        <v>0</v>
      </c>
      <c r="G8" s="222"/>
      <c r="H8" s="225" t="e">
        <f t="shared" si="7"/>
        <v>#DIV/0!</v>
      </c>
      <c r="I8" s="429"/>
      <c r="J8" s="225" t="e">
        <f t="shared" si="1"/>
        <v>#DIV/0!</v>
      </c>
      <c r="K8" s="225" t="e">
        <f t="shared" si="2"/>
        <v>#DIV/0!</v>
      </c>
      <c r="L8" s="433">
        <f t="shared" si="2"/>
        <v>0</v>
      </c>
      <c r="M8" s="226" t="e">
        <f t="shared" si="2"/>
        <v>#DIV/0!</v>
      </c>
      <c r="N8" s="227"/>
      <c r="O8" s="228">
        <f t="shared" si="3"/>
        <v>0</v>
      </c>
      <c r="P8" s="229">
        <f t="shared" si="4"/>
        <v>0</v>
      </c>
      <c r="Q8" s="230" t="e">
        <f t="shared" si="5"/>
        <v>#DIV/0!</v>
      </c>
      <c r="R8" s="224">
        <f t="shared" si="5"/>
        <v>0</v>
      </c>
      <c r="S8" s="231" t="e">
        <f t="shared" si="8"/>
        <v>#DIV/0!</v>
      </c>
    </row>
    <row r="9" spans="2:19" x14ac:dyDescent="0.15">
      <c r="B9" s="221"/>
      <c r="C9" s="222"/>
      <c r="D9" s="223"/>
      <c r="E9" s="224">
        <f t="shared" si="6"/>
        <v>0</v>
      </c>
      <c r="F9" s="224">
        <f t="shared" si="0"/>
        <v>0</v>
      </c>
      <c r="G9" s="222"/>
      <c r="H9" s="225" t="e">
        <f t="shared" si="7"/>
        <v>#DIV/0!</v>
      </c>
      <c r="I9" s="429"/>
      <c r="J9" s="225" t="e">
        <f t="shared" si="1"/>
        <v>#DIV/0!</v>
      </c>
      <c r="K9" s="225" t="e">
        <f t="shared" si="2"/>
        <v>#DIV/0!</v>
      </c>
      <c r="L9" s="433">
        <f t="shared" si="2"/>
        <v>0</v>
      </c>
      <c r="M9" s="226" t="e">
        <f t="shared" si="2"/>
        <v>#DIV/0!</v>
      </c>
      <c r="N9" s="227"/>
      <c r="O9" s="228">
        <f>C9*$N9</f>
        <v>0</v>
      </c>
      <c r="P9" s="229">
        <f t="shared" si="4"/>
        <v>0</v>
      </c>
      <c r="Q9" s="230" t="e">
        <f t="shared" si="5"/>
        <v>#DIV/0!</v>
      </c>
      <c r="R9" s="224">
        <f t="shared" si="5"/>
        <v>0</v>
      </c>
      <c r="S9" s="231" t="e">
        <f t="shared" si="8"/>
        <v>#DIV/0!</v>
      </c>
    </row>
    <row r="10" spans="2:19" x14ac:dyDescent="0.15">
      <c r="B10" s="221"/>
      <c r="C10" s="222"/>
      <c r="D10" s="223"/>
      <c r="E10" s="224">
        <f t="shared" si="6"/>
        <v>0</v>
      </c>
      <c r="F10" s="224">
        <f t="shared" si="0"/>
        <v>0</v>
      </c>
      <c r="G10" s="222"/>
      <c r="H10" s="225" t="e">
        <f t="shared" si="7"/>
        <v>#DIV/0!</v>
      </c>
      <c r="I10" s="429"/>
      <c r="J10" s="225" t="e">
        <f t="shared" si="1"/>
        <v>#DIV/0!</v>
      </c>
      <c r="K10" s="225" t="e">
        <f t="shared" si="2"/>
        <v>#DIV/0!</v>
      </c>
      <c r="L10" s="433">
        <f t="shared" si="2"/>
        <v>0</v>
      </c>
      <c r="M10" s="226" t="e">
        <f t="shared" si="2"/>
        <v>#DIV/0!</v>
      </c>
      <c r="N10" s="227"/>
      <c r="O10" s="228">
        <f t="shared" si="3"/>
        <v>0</v>
      </c>
      <c r="P10" s="229">
        <f t="shared" si="4"/>
        <v>0</v>
      </c>
      <c r="Q10" s="230" t="e">
        <f t="shared" si="5"/>
        <v>#DIV/0!</v>
      </c>
      <c r="R10" s="224">
        <f t="shared" si="5"/>
        <v>0</v>
      </c>
      <c r="S10" s="231" t="e">
        <f t="shared" si="8"/>
        <v>#DIV/0!</v>
      </c>
    </row>
    <row r="11" spans="2:19" x14ac:dyDescent="0.15">
      <c r="B11" s="221"/>
      <c r="C11" s="222"/>
      <c r="D11" s="223"/>
      <c r="E11" s="224">
        <f t="shared" si="6"/>
        <v>0</v>
      </c>
      <c r="F11" s="224">
        <f t="shared" si="0"/>
        <v>0</v>
      </c>
      <c r="G11" s="222"/>
      <c r="H11" s="225" t="e">
        <f t="shared" si="7"/>
        <v>#DIV/0!</v>
      </c>
      <c r="I11" s="429"/>
      <c r="J11" s="225" t="e">
        <f t="shared" si="1"/>
        <v>#DIV/0!</v>
      </c>
      <c r="K11" s="225" t="e">
        <f t="shared" si="2"/>
        <v>#DIV/0!</v>
      </c>
      <c r="L11" s="433">
        <f t="shared" si="2"/>
        <v>0</v>
      </c>
      <c r="M11" s="226" t="e">
        <f t="shared" si="2"/>
        <v>#DIV/0!</v>
      </c>
      <c r="N11" s="227"/>
      <c r="O11" s="228">
        <f t="shared" si="3"/>
        <v>0</v>
      </c>
      <c r="P11" s="229">
        <f t="shared" si="4"/>
        <v>0</v>
      </c>
      <c r="Q11" s="230" t="e">
        <f t="shared" si="5"/>
        <v>#DIV/0!</v>
      </c>
      <c r="R11" s="224">
        <f t="shared" si="5"/>
        <v>0</v>
      </c>
      <c r="S11" s="231" t="e">
        <f t="shared" si="8"/>
        <v>#DIV/0!</v>
      </c>
    </row>
    <row r="12" spans="2:19" x14ac:dyDescent="0.15">
      <c r="B12" s="221"/>
      <c r="C12" s="222"/>
      <c r="D12" s="223"/>
      <c r="E12" s="224">
        <f t="shared" si="6"/>
        <v>0</v>
      </c>
      <c r="F12" s="224">
        <f t="shared" si="0"/>
        <v>0</v>
      </c>
      <c r="G12" s="222"/>
      <c r="H12" s="225" t="e">
        <f t="shared" si="7"/>
        <v>#DIV/0!</v>
      </c>
      <c r="I12" s="429"/>
      <c r="J12" s="225" t="e">
        <f t="shared" si="1"/>
        <v>#DIV/0!</v>
      </c>
      <c r="K12" s="225" t="e">
        <f t="shared" si="2"/>
        <v>#DIV/0!</v>
      </c>
      <c r="L12" s="433">
        <f t="shared" si="2"/>
        <v>0</v>
      </c>
      <c r="M12" s="226" t="e">
        <f t="shared" si="2"/>
        <v>#DIV/0!</v>
      </c>
      <c r="N12" s="227"/>
      <c r="O12" s="228">
        <f t="shared" si="3"/>
        <v>0</v>
      </c>
      <c r="P12" s="229">
        <f t="shared" si="4"/>
        <v>0</v>
      </c>
      <c r="Q12" s="230" t="e">
        <f t="shared" si="5"/>
        <v>#DIV/0!</v>
      </c>
      <c r="R12" s="224">
        <f t="shared" si="5"/>
        <v>0</v>
      </c>
      <c r="S12" s="231" t="e">
        <f t="shared" si="8"/>
        <v>#DIV/0!</v>
      </c>
    </row>
    <row r="13" spans="2:19" x14ac:dyDescent="0.15">
      <c r="B13" s="221"/>
      <c r="C13" s="222"/>
      <c r="D13" s="223"/>
      <c r="E13" s="224">
        <f t="shared" si="6"/>
        <v>0</v>
      </c>
      <c r="F13" s="224">
        <f t="shared" si="0"/>
        <v>0</v>
      </c>
      <c r="G13" s="222"/>
      <c r="H13" s="225" t="e">
        <f t="shared" si="7"/>
        <v>#DIV/0!</v>
      </c>
      <c r="I13" s="429"/>
      <c r="J13" s="225" t="e">
        <f t="shared" si="1"/>
        <v>#DIV/0!</v>
      </c>
      <c r="K13" s="225" t="e">
        <f t="shared" si="2"/>
        <v>#DIV/0!</v>
      </c>
      <c r="L13" s="433">
        <f t="shared" si="2"/>
        <v>0</v>
      </c>
      <c r="M13" s="226" t="e">
        <f t="shared" si="2"/>
        <v>#DIV/0!</v>
      </c>
      <c r="N13" s="227"/>
      <c r="O13" s="228">
        <f t="shared" si="3"/>
        <v>0</v>
      </c>
      <c r="P13" s="229">
        <f t="shared" si="4"/>
        <v>0</v>
      </c>
      <c r="Q13" s="230" t="e">
        <f t="shared" si="5"/>
        <v>#DIV/0!</v>
      </c>
      <c r="R13" s="224">
        <f t="shared" si="5"/>
        <v>0</v>
      </c>
      <c r="S13" s="231" t="e">
        <f t="shared" si="8"/>
        <v>#DIV/0!</v>
      </c>
    </row>
    <row r="14" spans="2:19" x14ac:dyDescent="0.15">
      <c r="B14" s="221"/>
      <c r="C14" s="222"/>
      <c r="D14" s="223"/>
      <c r="E14" s="224">
        <f t="shared" si="6"/>
        <v>0</v>
      </c>
      <c r="F14" s="224">
        <f t="shared" si="0"/>
        <v>0</v>
      </c>
      <c r="G14" s="222"/>
      <c r="H14" s="225" t="e">
        <f t="shared" si="7"/>
        <v>#DIV/0!</v>
      </c>
      <c r="I14" s="429"/>
      <c r="J14" s="225" t="e">
        <f t="shared" si="1"/>
        <v>#DIV/0!</v>
      </c>
      <c r="K14" s="225" t="e">
        <f t="shared" si="2"/>
        <v>#DIV/0!</v>
      </c>
      <c r="L14" s="433">
        <f t="shared" si="2"/>
        <v>0</v>
      </c>
      <c r="M14" s="226" t="e">
        <f t="shared" si="2"/>
        <v>#DIV/0!</v>
      </c>
      <c r="N14" s="227"/>
      <c r="O14" s="228">
        <f t="shared" si="3"/>
        <v>0</v>
      </c>
      <c r="P14" s="229">
        <f t="shared" si="4"/>
        <v>0</v>
      </c>
      <c r="Q14" s="230" t="e">
        <f t="shared" si="5"/>
        <v>#DIV/0!</v>
      </c>
      <c r="R14" s="224">
        <f t="shared" si="5"/>
        <v>0</v>
      </c>
      <c r="S14" s="231" t="e">
        <f t="shared" si="8"/>
        <v>#DIV/0!</v>
      </c>
    </row>
    <row r="15" spans="2:19" x14ac:dyDescent="0.15">
      <c r="B15" s="221"/>
      <c r="C15" s="222"/>
      <c r="D15" s="223"/>
      <c r="E15" s="224">
        <f t="shared" si="6"/>
        <v>0</v>
      </c>
      <c r="F15" s="224">
        <f t="shared" si="0"/>
        <v>0</v>
      </c>
      <c r="G15" s="222"/>
      <c r="H15" s="225" t="e">
        <f t="shared" si="7"/>
        <v>#DIV/0!</v>
      </c>
      <c r="I15" s="429"/>
      <c r="J15" s="225" t="e">
        <f t="shared" si="1"/>
        <v>#DIV/0!</v>
      </c>
      <c r="K15" s="225" t="e">
        <f t="shared" si="2"/>
        <v>#DIV/0!</v>
      </c>
      <c r="L15" s="433">
        <f t="shared" si="2"/>
        <v>0</v>
      </c>
      <c r="M15" s="226" t="e">
        <f t="shared" si="2"/>
        <v>#DIV/0!</v>
      </c>
      <c r="N15" s="227"/>
      <c r="O15" s="228">
        <f t="shared" si="3"/>
        <v>0</v>
      </c>
      <c r="P15" s="229">
        <f t="shared" si="4"/>
        <v>0</v>
      </c>
      <c r="Q15" s="230" t="e">
        <f t="shared" si="5"/>
        <v>#DIV/0!</v>
      </c>
      <c r="R15" s="224">
        <f t="shared" si="5"/>
        <v>0</v>
      </c>
      <c r="S15" s="231" t="e">
        <f t="shared" si="8"/>
        <v>#DIV/0!</v>
      </c>
    </row>
    <row r="16" spans="2:19" x14ac:dyDescent="0.15">
      <c r="B16" s="232"/>
      <c r="C16" s="233"/>
      <c r="D16" s="234"/>
      <c r="E16" s="235">
        <f t="shared" si="6"/>
        <v>0</v>
      </c>
      <c r="F16" s="235">
        <f t="shared" si="0"/>
        <v>0</v>
      </c>
      <c r="G16" s="233"/>
      <c r="H16" s="236" t="e">
        <f t="shared" si="7"/>
        <v>#DIV/0!</v>
      </c>
      <c r="I16" s="430"/>
      <c r="J16" s="236" t="e">
        <f t="shared" si="1"/>
        <v>#DIV/0!</v>
      </c>
      <c r="K16" s="236" t="e">
        <f t="shared" si="2"/>
        <v>#DIV/0!</v>
      </c>
      <c r="L16" s="434">
        <f t="shared" si="2"/>
        <v>0</v>
      </c>
      <c r="M16" s="237" t="e">
        <f t="shared" si="2"/>
        <v>#DIV/0!</v>
      </c>
      <c r="N16" s="238"/>
      <c r="O16" s="239">
        <f t="shared" si="3"/>
        <v>0</v>
      </c>
      <c r="P16" s="240">
        <f t="shared" si="4"/>
        <v>0</v>
      </c>
      <c r="Q16" s="241" t="e">
        <f t="shared" si="5"/>
        <v>#DIV/0!</v>
      </c>
      <c r="R16" s="235">
        <f t="shared" si="5"/>
        <v>0</v>
      </c>
      <c r="S16" s="242" t="e">
        <f t="shared" si="8"/>
        <v>#DIV/0!</v>
      </c>
    </row>
    <row r="17" spans="2:23" ht="14.25" thickBot="1" x14ac:dyDescent="0.2">
      <c r="B17" s="193" t="s">
        <v>231</v>
      </c>
      <c r="C17" s="243"/>
      <c r="D17" s="243"/>
      <c r="E17" s="243"/>
      <c r="F17" s="243"/>
      <c r="G17" s="243"/>
      <c r="H17" s="244">
        <v>0</v>
      </c>
      <c r="I17" s="431"/>
      <c r="J17" s="244">
        <f t="shared" si="1"/>
        <v>0</v>
      </c>
      <c r="K17" s="244">
        <f t="shared" si="2"/>
        <v>0</v>
      </c>
      <c r="L17" s="435">
        <f t="shared" si="2"/>
        <v>0</v>
      </c>
      <c r="M17" s="245">
        <f t="shared" si="2"/>
        <v>0</v>
      </c>
      <c r="N17" s="246"/>
      <c r="O17" s="247">
        <f t="shared" si="3"/>
        <v>0</v>
      </c>
      <c r="P17" s="248">
        <f t="shared" si="4"/>
        <v>0</v>
      </c>
      <c r="Q17" s="249">
        <f t="shared" si="5"/>
        <v>0</v>
      </c>
      <c r="R17" s="194">
        <f t="shared" si="5"/>
        <v>0</v>
      </c>
      <c r="S17" s="250">
        <f t="shared" si="8"/>
        <v>0</v>
      </c>
    </row>
    <row r="18" spans="2:23" ht="14.25" thickBot="1" x14ac:dyDescent="0.2">
      <c r="B18" s="251" t="s">
        <v>223</v>
      </c>
      <c r="C18" s="252"/>
      <c r="D18" s="252"/>
      <c r="E18" s="252"/>
      <c r="F18" s="252"/>
      <c r="G18" s="252"/>
      <c r="H18" s="252"/>
      <c r="I18" s="252"/>
      <c r="J18" s="252"/>
      <c r="K18" s="252"/>
      <c r="L18" s="252"/>
      <c r="M18" s="253"/>
      <c r="N18" s="254">
        <f>SUM(N5:N17)</f>
        <v>0</v>
      </c>
      <c r="O18" s="255">
        <f>SUM(O5:O17)</f>
        <v>0</v>
      </c>
      <c r="P18" s="256">
        <f>SUM(P5:P17)</f>
        <v>0</v>
      </c>
      <c r="Q18" s="257" t="e">
        <f t="shared" ref="Q18:S18" si="9">SUM(Q5:Q17)</f>
        <v>#DIV/0!</v>
      </c>
      <c r="R18" s="258">
        <f t="shared" si="9"/>
        <v>0</v>
      </c>
      <c r="S18" s="259" t="e">
        <f t="shared" si="9"/>
        <v>#DIV/0!</v>
      </c>
    </row>
    <row r="21" spans="2:23" ht="22.5" customHeight="1" thickBot="1" x14ac:dyDescent="0.2">
      <c r="B21" s="188" t="s">
        <v>232</v>
      </c>
      <c r="S21" s="190" t="s">
        <v>212</v>
      </c>
      <c r="W21" s="190" t="s">
        <v>212</v>
      </c>
    </row>
    <row r="22" spans="2:23" ht="20.25" customHeight="1" thickBot="1" x14ac:dyDescent="0.2">
      <c r="C22" s="499" t="s">
        <v>213</v>
      </c>
      <c r="D22" s="500"/>
      <c r="E22" s="500"/>
      <c r="F22" s="500"/>
      <c r="G22" s="500"/>
      <c r="H22" s="500"/>
      <c r="I22" s="500"/>
      <c r="J22" s="500"/>
      <c r="K22" s="500"/>
      <c r="L22" s="500"/>
      <c r="M22" s="500"/>
      <c r="N22" s="501" t="s">
        <v>214</v>
      </c>
      <c r="O22" s="502"/>
      <c r="P22" s="502"/>
      <c r="Q22" s="502"/>
      <c r="R22" s="502"/>
      <c r="S22" s="503"/>
      <c r="U22" s="504" t="s">
        <v>233</v>
      </c>
      <c r="V22" s="505"/>
      <c r="W22" s="506"/>
    </row>
    <row r="23" spans="2:23" x14ac:dyDescent="0.15">
      <c r="B23" s="260" t="s">
        <v>215</v>
      </c>
      <c r="C23" s="194" t="s">
        <v>216</v>
      </c>
      <c r="D23" s="194" t="s">
        <v>217</v>
      </c>
      <c r="E23" s="194" t="s">
        <v>218</v>
      </c>
      <c r="F23" s="194" t="s">
        <v>219</v>
      </c>
      <c r="G23" s="194" t="s">
        <v>220</v>
      </c>
      <c r="H23" s="194" t="s">
        <v>221</v>
      </c>
      <c r="I23" s="194" t="s">
        <v>222</v>
      </c>
      <c r="J23" s="194" t="s">
        <v>223</v>
      </c>
      <c r="K23" s="194" t="s">
        <v>221</v>
      </c>
      <c r="L23" s="194" t="s">
        <v>222</v>
      </c>
      <c r="M23" s="195" t="s">
        <v>224</v>
      </c>
      <c r="N23" s="196" t="s">
        <v>225</v>
      </c>
      <c r="O23" s="197" t="s">
        <v>226</v>
      </c>
      <c r="P23" s="198" t="s">
        <v>227</v>
      </c>
      <c r="Q23" s="199" t="s">
        <v>221</v>
      </c>
      <c r="R23" s="200" t="s">
        <v>222</v>
      </c>
      <c r="S23" s="201" t="s">
        <v>224</v>
      </c>
      <c r="U23" s="197" t="s">
        <v>234</v>
      </c>
      <c r="V23" s="197" t="s">
        <v>234</v>
      </c>
      <c r="W23" s="261" t="s">
        <v>234</v>
      </c>
    </row>
    <row r="24" spans="2:23" ht="14.25" thickBot="1" x14ac:dyDescent="0.2">
      <c r="B24" s="262"/>
      <c r="C24" s="203"/>
      <c r="D24" s="203"/>
      <c r="E24" s="203"/>
      <c r="F24" s="203"/>
      <c r="G24" s="203" t="s">
        <v>228</v>
      </c>
      <c r="H24" s="203" t="s">
        <v>229</v>
      </c>
      <c r="I24" s="203" t="s">
        <v>229</v>
      </c>
      <c r="J24" s="203" t="s">
        <v>229</v>
      </c>
      <c r="K24" s="203" t="s">
        <v>230</v>
      </c>
      <c r="L24" s="203" t="s">
        <v>230</v>
      </c>
      <c r="M24" s="204" t="s">
        <v>230</v>
      </c>
      <c r="N24" s="205"/>
      <c r="O24" s="206"/>
      <c r="P24" s="207"/>
      <c r="Q24" s="208" t="s">
        <v>230</v>
      </c>
      <c r="R24" s="203" t="s">
        <v>230</v>
      </c>
      <c r="S24" s="209" t="s">
        <v>230</v>
      </c>
      <c r="U24" s="263" t="s">
        <v>235</v>
      </c>
      <c r="V24" s="263" t="s">
        <v>236</v>
      </c>
      <c r="W24" s="264" t="s">
        <v>237</v>
      </c>
    </row>
    <row r="25" spans="2:23" ht="14.25" thickTop="1" x14ac:dyDescent="0.15">
      <c r="B25" s="265">
        <f>B5</f>
        <v>0</v>
      </c>
      <c r="C25" s="213">
        <f t="shared" ref="C25:D25" si="10">C5</f>
        <v>0</v>
      </c>
      <c r="D25" s="266">
        <f t="shared" si="10"/>
        <v>0</v>
      </c>
      <c r="E25" s="213">
        <f>C25*D25</f>
        <v>0</v>
      </c>
      <c r="F25" s="213">
        <f t="shared" ref="F25:F36" si="11">C25*(1-D25)</f>
        <v>0</v>
      </c>
      <c r="G25" s="213">
        <f>G5</f>
        <v>0</v>
      </c>
      <c r="H25" s="214" t="e">
        <f>F25/G25</f>
        <v>#DIV/0!</v>
      </c>
      <c r="I25" s="214">
        <f>I5</f>
        <v>0</v>
      </c>
      <c r="J25" s="214" t="e">
        <f t="shared" ref="J25:J37" si="12">SUM(H25:I25)</f>
        <v>#DIV/0!</v>
      </c>
      <c r="K25" s="214" t="e">
        <f t="shared" ref="K25:M37" si="13">H25*12</f>
        <v>#DIV/0!</v>
      </c>
      <c r="L25" s="214">
        <f t="shared" si="13"/>
        <v>0</v>
      </c>
      <c r="M25" s="215" t="e">
        <f t="shared" si="13"/>
        <v>#DIV/0!</v>
      </c>
      <c r="N25" s="216"/>
      <c r="O25" s="217">
        <f t="shared" ref="O25:O37" si="14">C25*$N25</f>
        <v>0</v>
      </c>
      <c r="P25" s="218">
        <f t="shared" ref="P25:P37" si="15">E25*$N25</f>
        <v>0</v>
      </c>
      <c r="Q25" s="219" t="e">
        <f t="shared" ref="Q25:R37" si="16">H25*$N25*12</f>
        <v>#DIV/0!</v>
      </c>
      <c r="R25" s="213">
        <f t="shared" si="16"/>
        <v>0</v>
      </c>
      <c r="S25" s="220" t="e">
        <f>SUM(Q25:R25)</f>
        <v>#DIV/0!</v>
      </c>
      <c r="U25" s="217" t="e">
        <f t="shared" ref="U25:U37" si="17">O25-P25-Q25</f>
        <v>#DIV/0!</v>
      </c>
      <c r="V25" s="217" t="e">
        <f>O25-P25-Q25*2</f>
        <v>#DIV/0!</v>
      </c>
      <c r="W25" s="267" t="e">
        <f>O25-P25-Q25*3</f>
        <v>#DIV/0!</v>
      </c>
    </row>
    <row r="26" spans="2:23" x14ac:dyDescent="0.15">
      <c r="B26" s="268">
        <f t="shared" ref="B26:D36" si="18">B6</f>
        <v>0</v>
      </c>
      <c r="C26" s="224">
        <f t="shared" si="18"/>
        <v>0</v>
      </c>
      <c r="D26" s="269">
        <f t="shared" si="18"/>
        <v>0</v>
      </c>
      <c r="E26" s="224">
        <f t="shared" ref="E26:E36" si="19">C26*D26</f>
        <v>0</v>
      </c>
      <c r="F26" s="224">
        <f t="shared" si="11"/>
        <v>0</v>
      </c>
      <c r="G26" s="224">
        <f t="shared" ref="G26:G36" si="20">G6</f>
        <v>0</v>
      </c>
      <c r="H26" s="225" t="e">
        <f t="shared" ref="H26:H36" si="21">F26/G26</f>
        <v>#DIV/0!</v>
      </c>
      <c r="I26" s="225">
        <f t="shared" ref="I26:I37" si="22">I6</f>
        <v>0</v>
      </c>
      <c r="J26" s="225" t="e">
        <f t="shared" si="12"/>
        <v>#DIV/0!</v>
      </c>
      <c r="K26" s="225" t="e">
        <f t="shared" si="13"/>
        <v>#DIV/0!</v>
      </c>
      <c r="L26" s="225">
        <f t="shared" si="13"/>
        <v>0</v>
      </c>
      <c r="M26" s="226" t="e">
        <f t="shared" si="13"/>
        <v>#DIV/0!</v>
      </c>
      <c r="N26" s="227"/>
      <c r="O26" s="228">
        <f t="shared" si="14"/>
        <v>0</v>
      </c>
      <c r="P26" s="229">
        <f t="shared" si="15"/>
        <v>0</v>
      </c>
      <c r="Q26" s="230" t="e">
        <f t="shared" si="16"/>
        <v>#DIV/0!</v>
      </c>
      <c r="R26" s="224">
        <f t="shared" si="16"/>
        <v>0</v>
      </c>
      <c r="S26" s="231" t="e">
        <f t="shared" ref="S26:S37" si="23">SUM(Q26:R26)</f>
        <v>#DIV/0!</v>
      </c>
      <c r="U26" s="228" t="e">
        <f t="shared" si="17"/>
        <v>#DIV/0!</v>
      </c>
      <c r="V26" s="228" t="e">
        <f t="shared" ref="V26:V37" si="24">O26-P26-Q26*2</f>
        <v>#DIV/0!</v>
      </c>
      <c r="W26" s="270" t="e">
        <f t="shared" ref="W26:W37" si="25">O26-P26-Q26*3</f>
        <v>#DIV/0!</v>
      </c>
    </row>
    <row r="27" spans="2:23" x14ac:dyDescent="0.15">
      <c r="B27" s="268">
        <f t="shared" si="18"/>
        <v>0</v>
      </c>
      <c r="C27" s="224">
        <f t="shared" si="18"/>
        <v>0</v>
      </c>
      <c r="D27" s="269">
        <f t="shared" si="18"/>
        <v>0</v>
      </c>
      <c r="E27" s="224">
        <f t="shared" si="19"/>
        <v>0</v>
      </c>
      <c r="F27" s="224">
        <f t="shared" si="11"/>
        <v>0</v>
      </c>
      <c r="G27" s="224">
        <f t="shared" si="20"/>
        <v>0</v>
      </c>
      <c r="H27" s="225" t="e">
        <f t="shared" si="21"/>
        <v>#DIV/0!</v>
      </c>
      <c r="I27" s="225">
        <f t="shared" si="22"/>
        <v>0</v>
      </c>
      <c r="J27" s="225" t="e">
        <f t="shared" si="12"/>
        <v>#DIV/0!</v>
      </c>
      <c r="K27" s="225" t="e">
        <f t="shared" si="13"/>
        <v>#DIV/0!</v>
      </c>
      <c r="L27" s="225">
        <f t="shared" si="13"/>
        <v>0</v>
      </c>
      <c r="M27" s="226" t="e">
        <f t="shared" si="13"/>
        <v>#DIV/0!</v>
      </c>
      <c r="N27" s="227"/>
      <c r="O27" s="228">
        <f t="shared" si="14"/>
        <v>0</v>
      </c>
      <c r="P27" s="229">
        <f t="shared" si="15"/>
        <v>0</v>
      </c>
      <c r="Q27" s="230" t="e">
        <f t="shared" si="16"/>
        <v>#DIV/0!</v>
      </c>
      <c r="R27" s="224">
        <f t="shared" si="16"/>
        <v>0</v>
      </c>
      <c r="S27" s="231" t="e">
        <f t="shared" si="23"/>
        <v>#DIV/0!</v>
      </c>
      <c r="U27" s="228" t="e">
        <f t="shared" si="17"/>
        <v>#DIV/0!</v>
      </c>
      <c r="V27" s="228" t="e">
        <f t="shared" si="24"/>
        <v>#DIV/0!</v>
      </c>
      <c r="W27" s="270" t="e">
        <f t="shared" si="25"/>
        <v>#DIV/0!</v>
      </c>
    </row>
    <row r="28" spans="2:23" x14ac:dyDescent="0.15">
      <c r="B28" s="268">
        <f t="shared" si="18"/>
        <v>0</v>
      </c>
      <c r="C28" s="224">
        <f t="shared" si="18"/>
        <v>0</v>
      </c>
      <c r="D28" s="269">
        <f t="shared" si="18"/>
        <v>0</v>
      </c>
      <c r="E28" s="224">
        <f t="shared" si="19"/>
        <v>0</v>
      </c>
      <c r="F28" s="224">
        <f t="shared" si="11"/>
        <v>0</v>
      </c>
      <c r="G28" s="224">
        <f t="shared" si="20"/>
        <v>0</v>
      </c>
      <c r="H28" s="225" t="e">
        <f t="shared" si="21"/>
        <v>#DIV/0!</v>
      </c>
      <c r="I28" s="225">
        <f t="shared" si="22"/>
        <v>0</v>
      </c>
      <c r="J28" s="225" t="e">
        <f t="shared" si="12"/>
        <v>#DIV/0!</v>
      </c>
      <c r="K28" s="225" t="e">
        <f t="shared" si="13"/>
        <v>#DIV/0!</v>
      </c>
      <c r="L28" s="225">
        <f t="shared" si="13"/>
        <v>0</v>
      </c>
      <c r="M28" s="226" t="e">
        <f t="shared" si="13"/>
        <v>#DIV/0!</v>
      </c>
      <c r="N28" s="227"/>
      <c r="O28" s="228">
        <f t="shared" si="14"/>
        <v>0</v>
      </c>
      <c r="P28" s="229">
        <f t="shared" si="15"/>
        <v>0</v>
      </c>
      <c r="Q28" s="230" t="e">
        <f t="shared" si="16"/>
        <v>#DIV/0!</v>
      </c>
      <c r="R28" s="224">
        <f t="shared" si="16"/>
        <v>0</v>
      </c>
      <c r="S28" s="231" t="e">
        <f t="shared" si="23"/>
        <v>#DIV/0!</v>
      </c>
      <c r="U28" s="228" t="e">
        <f t="shared" si="17"/>
        <v>#DIV/0!</v>
      </c>
      <c r="V28" s="228" t="e">
        <f t="shared" si="24"/>
        <v>#DIV/0!</v>
      </c>
      <c r="W28" s="270" t="e">
        <f t="shared" si="25"/>
        <v>#DIV/0!</v>
      </c>
    </row>
    <row r="29" spans="2:23" x14ac:dyDescent="0.15">
      <c r="B29" s="268">
        <f t="shared" si="18"/>
        <v>0</v>
      </c>
      <c r="C29" s="224">
        <f t="shared" si="18"/>
        <v>0</v>
      </c>
      <c r="D29" s="269">
        <f t="shared" si="18"/>
        <v>0</v>
      </c>
      <c r="E29" s="224">
        <f t="shared" si="19"/>
        <v>0</v>
      </c>
      <c r="F29" s="224">
        <f t="shared" si="11"/>
        <v>0</v>
      </c>
      <c r="G29" s="224">
        <f t="shared" si="20"/>
        <v>0</v>
      </c>
      <c r="H29" s="225" t="e">
        <f t="shared" si="21"/>
        <v>#DIV/0!</v>
      </c>
      <c r="I29" s="225">
        <f t="shared" si="22"/>
        <v>0</v>
      </c>
      <c r="J29" s="225" t="e">
        <f t="shared" si="12"/>
        <v>#DIV/0!</v>
      </c>
      <c r="K29" s="225" t="e">
        <f t="shared" si="13"/>
        <v>#DIV/0!</v>
      </c>
      <c r="L29" s="225">
        <f t="shared" si="13"/>
        <v>0</v>
      </c>
      <c r="M29" s="226" t="e">
        <f t="shared" si="13"/>
        <v>#DIV/0!</v>
      </c>
      <c r="N29" s="227"/>
      <c r="O29" s="228">
        <f t="shared" si="14"/>
        <v>0</v>
      </c>
      <c r="P29" s="229">
        <f t="shared" si="15"/>
        <v>0</v>
      </c>
      <c r="Q29" s="230" t="e">
        <f t="shared" si="16"/>
        <v>#DIV/0!</v>
      </c>
      <c r="R29" s="224">
        <f t="shared" si="16"/>
        <v>0</v>
      </c>
      <c r="S29" s="231" t="e">
        <f t="shared" si="23"/>
        <v>#DIV/0!</v>
      </c>
      <c r="U29" s="228" t="e">
        <f t="shared" si="17"/>
        <v>#DIV/0!</v>
      </c>
      <c r="V29" s="228" t="e">
        <f t="shared" si="24"/>
        <v>#DIV/0!</v>
      </c>
      <c r="W29" s="270" t="e">
        <f t="shared" si="25"/>
        <v>#DIV/0!</v>
      </c>
    </row>
    <row r="30" spans="2:23" x14ac:dyDescent="0.15">
      <c r="B30" s="268">
        <f t="shared" si="18"/>
        <v>0</v>
      </c>
      <c r="C30" s="224">
        <f t="shared" si="18"/>
        <v>0</v>
      </c>
      <c r="D30" s="269">
        <f t="shared" si="18"/>
        <v>0</v>
      </c>
      <c r="E30" s="224">
        <f t="shared" si="19"/>
        <v>0</v>
      </c>
      <c r="F30" s="224">
        <f t="shared" si="11"/>
        <v>0</v>
      </c>
      <c r="G30" s="224">
        <f t="shared" si="20"/>
        <v>0</v>
      </c>
      <c r="H30" s="225" t="e">
        <f t="shared" si="21"/>
        <v>#DIV/0!</v>
      </c>
      <c r="I30" s="225">
        <f t="shared" si="22"/>
        <v>0</v>
      </c>
      <c r="J30" s="225" t="e">
        <f t="shared" si="12"/>
        <v>#DIV/0!</v>
      </c>
      <c r="K30" s="225" t="e">
        <f t="shared" si="13"/>
        <v>#DIV/0!</v>
      </c>
      <c r="L30" s="225">
        <f t="shared" si="13"/>
        <v>0</v>
      </c>
      <c r="M30" s="226" t="e">
        <f t="shared" si="13"/>
        <v>#DIV/0!</v>
      </c>
      <c r="N30" s="227"/>
      <c r="O30" s="228">
        <f t="shared" si="14"/>
        <v>0</v>
      </c>
      <c r="P30" s="229">
        <f t="shared" si="15"/>
        <v>0</v>
      </c>
      <c r="Q30" s="230" t="e">
        <f t="shared" si="16"/>
        <v>#DIV/0!</v>
      </c>
      <c r="R30" s="224">
        <f t="shared" si="16"/>
        <v>0</v>
      </c>
      <c r="S30" s="231" t="e">
        <f t="shared" si="23"/>
        <v>#DIV/0!</v>
      </c>
      <c r="U30" s="228" t="e">
        <f t="shared" si="17"/>
        <v>#DIV/0!</v>
      </c>
      <c r="V30" s="228" t="e">
        <f t="shared" si="24"/>
        <v>#DIV/0!</v>
      </c>
      <c r="W30" s="270" t="e">
        <f t="shared" si="25"/>
        <v>#DIV/0!</v>
      </c>
    </row>
    <row r="31" spans="2:23" x14ac:dyDescent="0.15">
      <c r="B31" s="268">
        <f t="shared" si="18"/>
        <v>0</v>
      </c>
      <c r="C31" s="224">
        <f t="shared" si="18"/>
        <v>0</v>
      </c>
      <c r="D31" s="269">
        <f t="shared" si="18"/>
        <v>0</v>
      </c>
      <c r="E31" s="224">
        <f t="shared" si="19"/>
        <v>0</v>
      </c>
      <c r="F31" s="224">
        <f t="shared" si="11"/>
        <v>0</v>
      </c>
      <c r="G31" s="224">
        <f t="shared" si="20"/>
        <v>0</v>
      </c>
      <c r="H31" s="225" t="e">
        <f t="shared" si="21"/>
        <v>#DIV/0!</v>
      </c>
      <c r="I31" s="225">
        <f t="shared" si="22"/>
        <v>0</v>
      </c>
      <c r="J31" s="225" t="e">
        <f t="shared" si="12"/>
        <v>#DIV/0!</v>
      </c>
      <c r="K31" s="225" t="e">
        <f t="shared" si="13"/>
        <v>#DIV/0!</v>
      </c>
      <c r="L31" s="225">
        <f t="shared" si="13"/>
        <v>0</v>
      </c>
      <c r="M31" s="226" t="e">
        <f t="shared" si="13"/>
        <v>#DIV/0!</v>
      </c>
      <c r="N31" s="227"/>
      <c r="O31" s="228">
        <f t="shared" si="14"/>
        <v>0</v>
      </c>
      <c r="P31" s="229">
        <f t="shared" si="15"/>
        <v>0</v>
      </c>
      <c r="Q31" s="230" t="e">
        <f t="shared" si="16"/>
        <v>#DIV/0!</v>
      </c>
      <c r="R31" s="224">
        <f t="shared" si="16"/>
        <v>0</v>
      </c>
      <c r="S31" s="231" t="e">
        <f t="shared" si="23"/>
        <v>#DIV/0!</v>
      </c>
      <c r="U31" s="228" t="e">
        <f t="shared" si="17"/>
        <v>#DIV/0!</v>
      </c>
      <c r="V31" s="228" t="e">
        <f t="shared" si="24"/>
        <v>#DIV/0!</v>
      </c>
      <c r="W31" s="270" t="e">
        <f t="shared" si="25"/>
        <v>#DIV/0!</v>
      </c>
    </row>
    <row r="32" spans="2:23" x14ac:dyDescent="0.15">
      <c r="B32" s="268">
        <f t="shared" si="18"/>
        <v>0</v>
      </c>
      <c r="C32" s="224">
        <f t="shared" si="18"/>
        <v>0</v>
      </c>
      <c r="D32" s="269">
        <f t="shared" si="18"/>
        <v>0</v>
      </c>
      <c r="E32" s="224">
        <f t="shared" si="19"/>
        <v>0</v>
      </c>
      <c r="F32" s="224">
        <f t="shared" si="11"/>
        <v>0</v>
      </c>
      <c r="G32" s="224">
        <f t="shared" si="20"/>
        <v>0</v>
      </c>
      <c r="H32" s="225" t="e">
        <f t="shared" si="21"/>
        <v>#DIV/0!</v>
      </c>
      <c r="I32" s="225">
        <f t="shared" si="22"/>
        <v>0</v>
      </c>
      <c r="J32" s="225" t="e">
        <f t="shared" si="12"/>
        <v>#DIV/0!</v>
      </c>
      <c r="K32" s="225" t="e">
        <f t="shared" si="13"/>
        <v>#DIV/0!</v>
      </c>
      <c r="L32" s="225">
        <f t="shared" si="13"/>
        <v>0</v>
      </c>
      <c r="M32" s="226" t="e">
        <f t="shared" si="13"/>
        <v>#DIV/0!</v>
      </c>
      <c r="N32" s="227"/>
      <c r="O32" s="228">
        <f t="shared" si="14"/>
        <v>0</v>
      </c>
      <c r="P32" s="229">
        <f t="shared" si="15"/>
        <v>0</v>
      </c>
      <c r="Q32" s="230" t="e">
        <f t="shared" si="16"/>
        <v>#DIV/0!</v>
      </c>
      <c r="R32" s="224">
        <f t="shared" si="16"/>
        <v>0</v>
      </c>
      <c r="S32" s="231" t="e">
        <f t="shared" si="23"/>
        <v>#DIV/0!</v>
      </c>
      <c r="U32" s="228" t="e">
        <f t="shared" si="17"/>
        <v>#DIV/0!</v>
      </c>
      <c r="V32" s="228" t="e">
        <f t="shared" si="24"/>
        <v>#DIV/0!</v>
      </c>
      <c r="W32" s="270" t="e">
        <f t="shared" si="25"/>
        <v>#DIV/0!</v>
      </c>
    </row>
    <row r="33" spans="2:23" x14ac:dyDescent="0.15">
      <c r="B33" s="268">
        <f t="shared" si="18"/>
        <v>0</v>
      </c>
      <c r="C33" s="224">
        <f t="shared" si="18"/>
        <v>0</v>
      </c>
      <c r="D33" s="269">
        <f t="shared" si="18"/>
        <v>0</v>
      </c>
      <c r="E33" s="224">
        <f t="shared" si="19"/>
        <v>0</v>
      </c>
      <c r="F33" s="224">
        <f t="shared" si="11"/>
        <v>0</v>
      </c>
      <c r="G33" s="224">
        <f t="shared" si="20"/>
        <v>0</v>
      </c>
      <c r="H33" s="225" t="e">
        <f t="shared" si="21"/>
        <v>#DIV/0!</v>
      </c>
      <c r="I33" s="225">
        <f t="shared" si="22"/>
        <v>0</v>
      </c>
      <c r="J33" s="225" t="e">
        <f t="shared" si="12"/>
        <v>#DIV/0!</v>
      </c>
      <c r="K33" s="225" t="e">
        <f t="shared" si="13"/>
        <v>#DIV/0!</v>
      </c>
      <c r="L33" s="225">
        <f t="shared" si="13"/>
        <v>0</v>
      </c>
      <c r="M33" s="226" t="e">
        <f t="shared" si="13"/>
        <v>#DIV/0!</v>
      </c>
      <c r="N33" s="227"/>
      <c r="O33" s="228">
        <f t="shared" si="14"/>
        <v>0</v>
      </c>
      <c r="P33" s="229">
        <f t="shared" si="15"/>
        <v>0</v>
      </c>
      <c r="Q33" s="230" t="e">
        <f t="shared" si="16"/>
        <v>#DIV/0!</v>
      </c>
      <c r="R33" s="224">
        <f t="shared" si="16"/>
        <v>0</v>
      </c>
      <c r="S33" s="231" t="e">
        <f t="shared" si="23"/>
        <v>#DIV/0!</v>
      </c>
      <c r="U33" s="228" t="e">
        <f t="shared" si="17"/>
        <v>#DIV/0!</v>
      </c>
      <c r="V33" s="228" t="e">
        <f t="shared" si="24"/>
        <v>#DIV/0!</v>
      </c>
      <c r="W33" s="270" t="e">
        <f t="shared" si="25"/>
        <v>#DIV/0!</v>
      </c>
    </row>
    <row r="34" spans="2:23" x14ac:dyDescent="0.15">
      <c r="B34" s="268">
        <f t="shared" si="18"/>
        <v>0</v>
      </c>
      <c r="C34" s="224">
        <f t="shared" si="18"/>
        <v>0</v>
      </c>
      <c r="D34" s="269">
        <f t="shared" si="18"/>
        <v>0</v>
      </c>
      <c r="E34" s="224">
        <f t="shared" si="19"/>
        <v>0</v>
      </c>
      <c r="F34" s="224">
        <f t="shared" si="11"/>
        <v>0</v>
      </c>
      <c r="G34" s="224">
        <f t="shared" si="20"/>
        <v>0</v>
      </c>
      <c r="H34" s="225" t="e">
        <f t="shared" si="21"/>
        <v>#DIV/0!</v>
      </c>
      <c r="I34" s="225">
        <f t="shared" si="22"/>
        <v>0</v>
      </c>
      <c r="J34" s="225" t="e">
        <f t="shared" si="12"/>
        <v>#DIV/0!</v>
      </c>
      <c r="K34" s="225" t="e">
        <f t="shared" si="13"/>
        <v>#DIV/0!</v>
      </c>
      <c r="L34" s="225">
        <f t="shared" si="13"/>
        <v>0</v>
      </c>
      <c r="M34" s="226" t="e">
        <f t="shared" si="13"/>
        <v>#DIV/0!</v>
      </c>
      <c r="N34" s="227"/>
      <c r="O34" s="228">
        <f t="shared" si="14"/>
        <v>0</v>
      </c>
      <c r="P34" s="229">
        <f t="shared" si="15"/>
        <v>0</v>
      </c>
      <c r="Q34" s="230" t="e">
        <f t="shared" si="16"/>
        <v>#DIV/0!</v>
      </c>
      <c r="R34" s="224">
        <f t="shared" si="16"/>
        <v>0</v>
      </c>
      <c r="S34" s="231" t="e">
        <f t="shared" si="23"/>
        <v>#DIV/0!</v>
      </c>
      <c r="U34" s="228" t="e">
        <f t="shared" si="17"/>
        <v>#DIV/0!</v>
      </c>
      <c r="V34" s="228" t="e">
        <f t="shared" si="24"/>
        <v>#DIV/0!</v>
      </c>
      <c r="W34" s="270" t="e">
        <f t="shared" si="25"/>
        <v>#DIV/0!</v>
      </c>
    </row>
    <row r="35" spans="2:23" x14ac:dyDescent="0.15">
      <c r="B35" s="268">
        <f t="shared" si="18"/>
        <v>0</v>
      </c>
      <c r="C35" s="224">
        <f t="shared" si="18"/>
        <v>0</v>
      </c>
      <c r="D35" s="269">
        <f t="shared" si="18"/>
        <v>0</v>
      </c>
      <c r="E35" s="224">
        <f t="shared" si="19"/>
        <v>0</v>
      </c>
      <c r="F35" s="224">
        <f t="shared" si="11"/>
        <v>0</v>
      </c>
      <c r="G35" s="224">
        <f t="shared" si="20"/>
        <v>0</v>
      </c>
      <c r="H35" s="225" t="e">
        <f t="shared" si="21"/>
        <v>#DIV/0!</v>
      </c>
      <c r="I35" s="225">
        <f t="shared" si="22"/>
        <v>0</v>
      </c>
      <c r="J35" s="225" t="e">
        <f t="shared" si="12"/>
        <v>#DIV/0!</v>
      </c>
      <c r="K35" s="225" t="e">
        <f t="shared" si="13"/>
        <v>#DIV/0!</v>
      </c>
      <c r="L35" s="225">
        <f t="shared" si="13"/>
        <v>0</v>
      </c>
      <c r="M35" s="226" t="e">
        <f t="shared" si="13"/>
        <v>#DIV/0!</v>
      </c>
      <c r="N35" s="227"/>
      <c r="O35" s="228">
        <f t="shared" si="14"/>
        <v>0</v>
      </c>
      <c r="P35" s="229">
        <f t="shared" si="15"/>
        <v>0</v>
      </c>
      <c r="Q35" s="230" t="e">
        <f t="shared" si="16"/>
        <v>#DIV/0!</v>
      </c>
      <c r="R35" s="224">
        <f t="shared" si="16"/>
        <v>0</v>
      </c>
      <c r="S35" s="231" t="e">
        <f t="shared" si="23"/>
        <v>#DIV/0!</v>
      </c>
      <c r="U35" s="228" t="e">
        <f t="shared" si="17"/>
        <v>#DIV/0!</v>
      </c>
      <c r="V35" s="228" t="e">
        <f t="shared" si="24"/>
        <v>#DIV/0!</v>
      </c>
      <c r="W35" s="270" t="e">
        <f t="shared" si="25"/>
        <v>#DIV/0!</v>
      </c>
    </row>
    <row r="36" spans="2:23" x14ac:dyDescent="0.15">
      <c r="B36" s="271">
        <f t="shared" si="18"/>
        <v>0</v>
      </c>
      <c r="C36" s="235">
        <f t="shared" si="18"/>
        <v>0</v>
      </c>
      <c r="D36" s="272">
        <f t="shared" si="18"/>
        <v>0</v>
      </c>
      <c r="E36" s="235">
        <f t="shared" si="19"/>
        <v>0</v>
      </c>
      <c r="F36" s="235">
        <f t="shared" si="11"/>
        <v>0</v>
      </c>
      <c r="G36" s="235">
        <f t="shared" si="20"/>
        <v>0</v>
      </c>
      <c r="H36" s="236" t="e">
        <f t="shared" si="21"/>
        <v>#DIV/0!</v>
      </c>
      <c r="I36" s="236">
        <f t="shared" si="22"/>
        <v>0</v>
      </c>
      <c r="J36" s="236" t="e">
        <f t="shared" si="12"/>
        <v>#DIV/0!</v>
      </c>
      <c r="K36" s="236" t="e">
        <f t="shared" si="13"/>
        <v>#DIV/0!</v>
      </c>
      <c r="L36" s="236">
        <f t="shared" si="13"/>
        <v>0</v>
      </c>
      <c r="M36" s="237" t="e">
        <f t="shared" si="13"/>
        <v>#DIV/0!</v>
      </c>
      <c r="N36" s="238"/>
      <c r="O36" s="239">
        <f t="shared" si="14"/>
        <v>0</v>
      </c>
      <c r="P36" s="240">
        <f t="shared" si="15"/>
        <v>0</v>
      </c>
      <c r="Q36" s="241" t="e">
        <f t="shared" si="16"/>
        <v>#DIV/0!</v>
      </c>
      <c r="R36" s="235">
        <f t="shared" si="16"/>
        <v>0</v>
      </c>
      <c r="S36" s="242" t="e">
        <f t="shared" si="23"/>
        <v>#DIV/0!</v>
      </c>
      <c r="U36" s="239" t="e">
        <f t="shared" si="17"/>
        <v>#DIV/0!</v>
      </c>
      <c r="V36" s="239" t="e">
        <f t="shared" si="24"/>
        <v>#DIV/0!</v>
      </c>
      <c r="W36" s="273" t="e">
        <f t="shared" si="25"/>
        <v>#DIV/0!</v>
      </c>
    </row>
    <row r="37" spans="2:23" ht="14.25" thickBot="1" x14ac:dyDescent="0.2">
      <c r="B37" s="260" t="s">
        <v>231</v>
      </c>
      <c r="C37" s="243"/>
      <c r="D37" s="243"/>
      <c r="E37" s="243"/>
      <c r="F37" s="243"/>
      <c r="G37" s="243"/>
      <c r="H37" s="244">
        <v>0</v>
      </c>
      <c r="I37" s="244">
        <f t="shared" si="22"/>
        <v>0</v>
      </c>
      <c r="J37" s="244">
        <f t="shared" si="12"/>
        <v>0</v>
      </c>
      <c r="K37" s="244">
        <f t="shared" si="13"/>
        <v>0</v>
      </c>
      <c r="L37" s="244">
        <f t="shared" si="13"/>
        <v>0</v>
      </c>
      <c r="M37" s="245">
        <f t="shared" si="13"/>
        <v>0</v>
      </c>
      <c r="N37" s="246"/>
      <c r="O37" s="247">
        <f t="shared" si="14"/>
        <v>0</v>
      </c>
      <c r="P37" s="248">
        <f t="shared" si="15"/>
        <v>0</v>
      </c>
      <c r="Q37" s="249">
        <f t="shared" si="16"/>
        <v>0</v>
      </c>
      <c r="R37" s="194">
        <f t="shared" si="16"/>
        <v>0</v>
      </c>
      <c r="S37" s="250">
        <f t="shared" si="23"/>
        <v>0</v>
      </c>
      <c r="U37" s="247">
        <f t="shared" si="17"/>
        <v>0</v>
      </c>
      <c r="V37" s="247">
        <f t="shared" si="24"/>
        <v>0</v>
      </c>
      <c r="W37" s="274">
        <f t="shared" si="25"/>
        <v>0</v>
      </c>
    </row>
    <row r="38" spans="2:23" ht="14.25" thickBot="1" x14ac:dyDescent="0.2">
      <c r="B38" s="275" t="s">
        <v>223</v>
      </c>
      <c r="C38" s="252"/>
      <c r="D38" s="252"/>
      <c r="E38" s="252"/>
      <c r="F38" s="252"/>
      <c r="G38" s="252"/>
      <c r="H38" s="252"/>
      <c r="I38" s="252"/>
      <c r="J38" s="252"/>
      <c r="K38" s="252"/>
      <c r="L38" s="252"/>
      <c r="M38" s="253"/>
      <c r="N38" s="254">
        <f>SUM(N25:N37)</f>
        <v>0</v>
      </c>
      <c r="O38" s="276">
        <f>SUM(O25:O37)</f>
        <v>0</v>
      </c>
      <c r="P38" s="277">
        <f>SUM(P25:P37)</f>
        <v>0</v>
      </c>
      <c r="Q38" s="257" t="e">
        <f t="shared" ref="Q38:W38" si="26">SUM(Q25:Q37)</f>
        <v>#DIV/0!</v>
      </c>
      <c r="R38" s="258">
        <f t="shared" si="26"/>
        <v>0</v>
      </c>
      <c r="S38" s="259" t="e">
        <f t="shared" si="26"/>
        <v>#DIV/0!</v>
      </c>
      <c r="U38" s="276" t="e">
        <f t="shared" si="26"/>
        <v>#DIV/0!</v>
      </c>
      <c r="V38" s="276" t="e">
        <f t="shared" si="26"/>
        <v>#DIV/0!</v>
      </c>
      <c r="W38" s="278" t="e">
        <f t="shared" si="26"/>
        <v>#DIV/0!</v>
      </c>
    </row>
    <row r="39" spans="2:23" x14ac:dyDescent="0.15">
      <c r="T39" s="189"/>
      <c r="V39" s="191"/>
    </row>
    <row r="40" spans="2:23" x14ac:dyDescent="0.15">
      <c r="T40" s="189"/>
      <c r="V40" s="191"/>
    </row>
    <row r="41" spans="2:23" x14ac:dyDescent="0.15">
      <c r="T41" s="189"/>
      <c r="V41" s="191"/>
    </row>
  </sheetData>
  <mergeCells count="5">
    <mergeCell ref="C2:M2"/>
    <mergeCell ref="N2:S2"/>
    <mergeCell ref="C22:M22"/>
    <mergeCell ref="N22:S22"/>
    <mergeCell ref="U22:W22"/>
  </mergeCells>
  <phoneticPr fontId="3"/>
  <pageMargins left="0.70866141732283472" right="0.70866141732283472" top="0.74803149606299213" bottom="0.74803149606299213" header="0.31496062992125984" footer="0.31496062992125984"/>
  <pageSetup paperSize="9" scale="47" orientation="landscape" r:id="rId1"/>
  <headerFooter>
    <oddHeader>&amp;L【検証用】一時金・償却・家賃　簡易シミュレーション</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workbookViewId="0">
      <selection activeCell="Q9" sqref="Q9"/>
    </sheetView>
  </sheetViews>
  <sheetFormatPr defaultColWidth="9" defaultRowHeight="15.75" x14ac:dyDescent="0.15"/>
  <cols>
    <col min="1" max="1" width="2.125" style="280" customWidth="1"/>
    <col min="2" max="2" width="17.375" style="280" bestFit="1" customWidth="1"/>
    <col min="3" max="3" width="28.875" style="280" customWidth="1"/>
    <col min="4" max="4" width="9" style="280" customWidth="1"/>
    <col min="5" max="5" width="9" style="280" bestFit="1" customWidth="1"/>
    <col min="6" max="7" width="9" style="280" customWidth="1"/>
    <col min="8" max="12" width="9" style="280"/>
    <col min="13" max="13" width="16.5" style="280" customWidth="1"/>
    <col min="14" max="16384" width="9" style="280"/>
  </cols>
  <sheetData>
    <row r="1" spans="2:13" ht="21.75" thickBot="1" x14ac:dyDescent="0.2">
      <c r="B1" s="279" t="s">
        <v>238</v>
      </c>
      <c r="M1" s="281" t="s">
        <v>212</v>
      </c>
    </row>
    <row r="2" spans="2:13" ht="24.75" customHeight="1" x14ac:dyDescent="0.15">
      <c r="B2" s="515"/>
      <c r="C2" s="516"/>
      <c r="D2" s="519" t="s">
        <v>239</v>
      </c>
      <c r="E2" s="520"/>
      <c r="F2" s="519" t="s">
        <v>240</v>
      </c>
      <c r="G2" s="520"/>
      <c r="H2" s="519" t="s">
        <v>241</v>
      </c>
      <c r="I2" s="520"/>
      <c r="J2" s="519" t="s">
        <v>242</v>
      </c>
      <c r="K2" s="520"/>
      <c r="L2" s="521" t="s">
        <v>243</v>
      </c>
      <c r="M2" s="507" t="s">
        <v>244</v>
      </c>
    </row>
    <row r="3" spans="2:13" ht="24.75" customHeight="1" x14ac:dyDescent="0.15">
      <c r="B3" s="517"/>
      <c r="C3" s="518"/>
      <c r="D3" s="282" t="s">
        <v>245</v>
      </c>
      <c r="E3" s="283" t="s">
        <v>246</v>
      </c>
      <c r="F3" s="282" t="s">
        <v>247</v>
      </c>
      <c r="G3" s="283" t="s">
        <v>248</v>
      </c>
      <c r="H3" s="282" t="s">
        <v>247</v>
      </c>
      <c r="I3" s="283" t="s">
        <v>249</v>
      </c>
      <c r="J3" s="282" t="s">
        <v>247</v>
      </c>
      <c r="K3" s="283" t="s">
        <v>250</v>
      </c>
      <c r="L3" s="522"/>
      <c r="M3" s="508"/>
    </row>
    <row r="4" spans="2:13" x14ac:dyDescent="0.15">
      <c r="B4" s="509" t="s">
        <v>251</v>
      </c>
      <c r="C4" s="284" t="s">
        <v>252</v>
      </c>
      <c r="D4" s="285"/>
      <c r="E4" s="286"/>
      <c r="F4" s="287"/>
      <c r="G4" s="288">
        <f>F4*12</f>
        <v>0</v>
      </c>
      <c r="H4" s="287"/>
      <c r="I4" s="288">
        <f>H4*12</f>
        <v>0</v>
      </c>
      <c r="J4" s="287"/>
      <c r="K4" s="288">
        <f>J4*12</f>
        <v>0</v>
      </c>
      <c r="L4" s="289"/>
      <c r="M4" s="290">
        <f>SUM(G4,I4,K4,L4)</f>
        <v>0</v>
      </c>
    </row>
    <row r="5" spans="2:13" x14ac:dyDescent="0.15">
      <c r="B5" s="510"/>
      <c r="C5" s="291" t="s">
        <v>253</v>
      </c>
      <c r="D5" s="292"/>
      <c r="E5" s="293"/>
      <c r="F5" s="294"/>
      <c r="G5" s="295">
        <f t="shared" ref="G5:I19" si="0">F5*12</f>
        <v>0</v>
      </c>
      <c r="H5" s="294"/>
      <c r="I5" s="295">
        <f t="shared" si="0"/>
        <v>0</v>
      </c>
      <c r="J5" s="294"/>
      <c r="K5" s="295">
        <f t="shared" ref="K5:K8" si="1">J5*12</f>
        <v>0</v>
      </c>
      <c r="L5" s="296"/>
      <c r="M5" s="297">
        <f t="shared" ref="M5:M19" si="2">SUM(G5,I5,K5,L5)</f>
        <v>0</v>
      </c>
    </row>
    <row r="6" spans="2:13" x14ac:dyDescent="0.15">
      <c r="B6" s="510"/>
      <c r="C6" s="291" t="s">
        <v>254</v>
      </c>
      <c r="D6" s="292"/>
      <c r="E6" s="293"/>
      <c r="F6" s="294"/>
      <c r="G6" s="295">
        <f t="shared" si="0"/>
        <v>0</v>
      </c>
      <c r="H6" s="294"/>
      <c r="I6" s="295">
        <f t="shared" si="0"/>
        <v>0</v>
      </c>
      <c r="J6" s="294"/>
      <c r="K6" s="295">
        <f t="shared" si="1"/>
        <v>0</v>
      </c>
      <c r="L6" s="296"/>
      <c r="M6" s="297">
        <f t="shared" si="2"/>
        <v>0</v>
      </c>
    </row>
    <row r="7" spans="2:13" x14ac:dyDescent="0.15">
      <c r="B7" s="510"/>
      <c r="C7" s="291" t="s">
        <v>255</v>
      </c>
      <c r="D7" s="292"/>
      <c r="E7" s="293"/>
      <c r="F7" s="294"/>
      <c r="G7" s="295">
        <f>F7*12</f>
        <v>0</v>
      </c>
      <c r="H7" s="294"/>
      <c r="I7" s="295">
        <f t="shared" si="0"/>
        <v>0</v>
      </c>
      <c r="J7" s="294"/>
      <c r="K7" s="295">
        <f t="shared" si="1"/>
        <v>0</v>
      </c>
      <c r="L7" s="296"/>
      <c r="M7" s="297">
        <f>SUM(G7,I7,K7,L7)</f>
        <v>0</v>
      </c>
    </row>
    <row r="8" spans="2:13" x14ac:dyDescent="0.15">
      <c r="B8" s="510"/>
      <c r="C8" s="291" t="s">
        <v>256</v>
      </c>
      <c r="D8" s="292"/>
      <c r="E8" s="293"/>
      <c r="F8" s="294"/>
      <c r="G8" s="295">
        <f t="shared" si="0"/>
        <v>0</v>
      </c>
      <c r="H8" s="294"/>
      <c r="I8" s="295">
        <f t="shared" si="0"/>
        <v>0</v>
      </c>
      <c r="J8" s="298"/>
      <c r="K8" s="295">
        <f t="shared" si="1"/>
        <v>0</v>
      </c>
      <c r="L8" s="296"/>
      <c r="M8" s="297">
        <f t="shared" si="2"/>
        <v>0</v>
      </c>
    </row>
    <row r="9" spans="2:13" x14ac:dyDescent="0.15">
      <c r="B9" s="511"/>
      <c r="C9" s="299" t="s">
        <v>257</v>
      </c>
      <c r="D9" s="300">
        <f>SUM(D4:D8)</f>
        <v>0</v>
      </c>
      <c r="E9" s="301">
        <f>SUM(E4:E8)</f>
        <v>0</v>
      </c>
      <c r="F9" s="302"/>
      <c r="G9" s="303">
        <f>SUM(G4:G8)</f>
        <v>0</v>
      </c>
      <c r="H9" s="302"/>
      <c r="I9" s="303">
        <f>SUM(I4:I8)</f>
        <v>0</v>
      </c>
      <c r="J9" s="302"/>
      <c r="K9" s="303">
        <f>SUM(K4:K8)</f>
        <v>0</v>
      </c>
      <c r="L9" s="304">
        <f>SUM(L4:L8)</f>
        <v>0</v>
      </c>
      <c r="M9" s="305">
        <f>SUM(M4:M8)</f>
        <v>0</v>
      </c>
    </row>
    <row r="10" spans="2:13" x14ac:dyDescent="0.15">
      <c r="B10" s="512" t="s">
        <v>54</v>
      </c>
      <c r="C10" s="291" t="s">
        <v>258</v>
      </c>
      <c r="D10" s="292"/>
      <c r="E10" s="293"/>
      <c r="F10" s="294"/>
      <c r="G10" s="295">
        <f t="shared" ref="G10:G11" si="3">F10*12</f>
        <v>0</v>
      </c>
      <c r="H10" s="294"/>
      <c r="I10" s="295">
        <f t="shared" ref="I10" si="4">H10*12</f>
        <v>0</v>
      </c>
      <c r="J10" s="294"/>
      <c r="K10" s="295">
        <f t="shared" ref="K10:K15" si="5">J10*12</f>
        <v>0</v>
      </c>
      <c r="L10" s="296"/>
      <c r="M10" s="297">
        <f t="shared" ref="M10" si="6">SUM(G10,I10,K10,L10)</f>
        <v>0</v>
      </c>
    </row>
    <row r="11" spans="2:13" x14ac:dyDescent="0.15">
      <c r="B11" s="509"/>
      <c r="C11" s="291" t="s">
        <v>259</v>
      </c>
      <c r="D11" s="292"/>
      <c r="E11" s="293"/>
      <c r="F11" s="294"/>
      <c r="G11" s="295">
        <f t="shared" si="3"/>
        <v>0</v>
      </c>
      <c r="H11" s="294"/>
      <c r="I11" s="295">
        <f>H11*12</f>
        <v>0</v>
      </c>
      <c r="J11" s="294"/>
      <c r="K11" s="295">
        <f t="shared" si="5"/>
        <v>0</v>
      </c>
      <c r="L11" s="296"/>
      <c r="M11" s="297">
        <f>SUM(G11,I11,K11,L11)</f>
        <v>0</v>
      </c>
    </row>
    <row r="12" spans="2:13" x14ac:dyDescent="0.15">
      <c r="B12" s="510"/>
      <c r="C12" s="291" t="s">
        <v>260</v>
      </c>
      <c r="D12" s="292"/>
      <c r="E12" s="293"/>
      <c r="F12" s="294"/>
      <c r="G12" s="295">
        <f t="shared" si="0"/>
        <v>0</v>
      </c>
      <c r="H12" s="294"/>
      <c r="I12" s="295">
        <f t="shared" si="0"/>
        <v>0</v>
      </c>
      <c r="J12" s="294"/>
      <c r="K12" s="295">
        <f t="shared" si="5"/>
        <v>0</v>
      </c>
      <c r="L12" s="296"/>
      <c r="M12" s="297">
        <f t="shared" si="2"/>
        <v>0</v>
      </c>
    </row>
    <row r="13" spans="2:13" x14ac:dyDescent="0.15">
      <c r="B13" s="510"/>
      <c r="C13" s="291" t="s">
        <v>261</v>
      </c>
      <c r="D13" s="292"/>
      <c r="E13" s="293"/>
      <c r="F13" s="294"/>
      <c r="G13" s="295">
        <f t="shared" si="0"/>
        <v>0</v>
      </c>
      <c r="H13" s="294"/>
      <c r="I13" s="295">
        <f t="shared" si="0"/>
        <v>0</v>
      </c>
      <c r="J13" s="294"/>
      <c r="K13" s="295">
        <f t="shared" si="5"/>
        <v>0</v>
      </c>
      <c r="L13" s="296"/>
      <c r="M13" s="297">
        <f t="shared" si="2"/>
        <v>0</v>
      </c>
    </row>
    <row r="14" spans="2:13" x14ac:dyDescent="0.15">
      <c r="B14" s="510"/>
      <c r="C14" s="291" t="s">
        <v>262</v>
      </c>
      <c r="D14" s="292"/>
      <c r="E14" s="293"/>
      <c r="F14" s="294"/>
      <c r="G14" s="295">
        <f t="shared" si="0"/>
        <v>0</v>
      </c>
      <c r="H14" s="294"/>
      <c r="I14" s="295">
        <f t="shared" si="0"/>
        <v>0</v>
      </c>
      <c r="J14" s="294"/>
      <c r="K14" s="295">
        <f t="shared" si="5"/>
        <v>0</v>
      </c>
      <c r="L14" s="296"/>
      <c r="M14" s="297">
        <f t="shared" si="2"/>
        <v>0</v>
      </c>
    </row>
    <row r="15" spans="2:13" x14ac:dyDescent="0.15">
      <c r="B15" s="510"/>
      <c r="C15" s="291" t="s">
        <v>263</v>
      </c>
      <c r="D15" s="292"/>
      <c r="E15" s="293"/>
      <c r="F15" s="294"/>
      <c r="G15" s="295">
        <f t="shared" si="0"/>
        <v>0</v>
      </c>
      <c r="H15" s="294"/>
      <c r="I15" s="295">
        <f t="shared" si="0"/>
        <v>0</v>
      </c>
      <c r="J15" s="294"/>
      <c r="K15" s="295">
        <f t="shared" si="5"/>
        <v>0</v>
      </c>
      <c r="L15" s="296"/>
      <c r="M15" s="297">
        <f t="shared" si="2"/>
        <v>0</v>
      </c>
    </row>
    <row r="16" spans="2:13" x14ac:dyDescent="0.15">
      <c r="B16" s="511"/>
      <c r="C16" s="299" t="s">
        <v>257</v>
      </c>
      <c r="D16" s="300">
        <f>SUM(D10:D15)</f>
        <v>0</v>
      </c>
      <c r="E16" s="301">
        <f>SUM(E10:E15)</f>
        <v>0</v>
      </c>
      <c r="F16" s="302"/>
      <c r="G16" s="303">
        <f>SUM(G10:G15)</f>
        <v>0</v>
      </c>
      <c r="H16" s="302"/>
      <c r="I16" s="303">
        <f>SUM(I10:I15)</f>
        <v>0</v>
      </c>
      <c r="J16" s="302"/>
      <c r="K16" s="303">
        <f>SUM(K10:K15)</f>
        <v>0</v>
      </c>
      <c r="L16" s="304">
        <f t="shared" ref="L16" si="7">SUM(L10:L15)</f>
        <v>0</v>
      </c>
      <c r="M16" s="305">
        <f>SUM(M10:M15)</f>
        <v>0</v>
      </c>
    </row>
    <row r="17" spans="2:13" x14ac:dyDescent="0.15">
      <c r="B17" s="512" t="s">
        <v>58</v>
      </c>
      <c r="C17" s="306" t="s">
        <v>264</v>
      </c>
      <c r="D17" s="307"/>
      <c r="E17" s="308"/>
      <c r="F17" s="309"/>
      <c r="G17" s="310">
        <f t="shared" si="0"/>
        <v>0</v>
      </c>
      <c r="H17" s="309"/>
      <c r="I17" s="310">
        <f t="shared" si="0"/>
        <v>0</v>
      </c>
      <c r="J17" s="309"/>
      <c r="K17" s="310">
        <f t="shared" ref="K17:K19" si="8">J17*12</f>
        <v>0</v>
      </c>
      <c r="L17" s="311"/>
      <c r="M17" s="312">
        <f t="shared" si="2"/>
        <v>0</v>
      </c>
    </row>
    <row r="18" spans="2:13" x14ac:dyDescent="0.15">
      <c r="B18" s="509"/>
      <c r="C18" s="284" t="s">
        <v>265</v>
      </c>
      <c r="D18" s="285"/>
      <c r="E18" s="286"/>
      <c r="F18" s="287"/>
      <c r="G18" s="288">
        <f t="shared" si="0"/>
        <v>0</v>
      </c>
      <c r="H18" s="287"/>
      <c r="I18" s="288">
        <f t="shared" si="0"/>
        <v>0</v>
      </c>
      <c r="J18" s="287"/>
      <c r="K18" s="288">
        <f t="shared" si="8"/>
        <v>0</v>
      </c>
      <c r="L18" s="289"/>
      <c r="M18" s="290">
        <f t="shared" si="2"/>
        <v>0</v>
      </c>
    </row>
    <row r="19" spans="2:13" x14ac:dyDescent="0.15">
      <c r="B19" s="510"/>
      <c r="C19" s="291" t="s">
        <v>266</v>
      </c>
      <c r="D19" s="292"/>
      <c r="E19" s="293"/>
      <c r="F19" s="294"/>
      <c r="G19" s="295">
        <f t="shared" si="0"/>
        <v>0</v>
      </c>
      <c r="H19" s="294"/>
      <c r="I19" s="295">
        <f t="shared" si="0"/>
        <v>0</v>
      </c>
      <c r="J19" s="298"/>
      <c r="K19" s="295">
        <f t="shared" si="8"/>
        <v>0</v>
      </c>
      <c r="L19" s="296"/>
      <c r="M19" s="297">
        <f t="shared" si="2"/>
        <v>0</v>
      </c>
    </row>
    <row r="20" spans="2:13" x14ac:dyDescent="0.15">
      <c r="B20" s="511"/>
      <c r="C20" s="299" t="s">
        <v>257</v>
      </c>
      <c r="D20" s="300">
        <f>SUM(D17:D19)</f>
        <v>0</v>
      </c>
      <c r="E20" s="301">
        <f>SUM(E17:E19)</f>
        <v>0</v>
      </c>
      <c r="F20" s="302"/>
      <c r="G20" s="303">
        <f>SUM(G17:G19)</f>
        <v>0</v>
      </c>
      <c r="H20" s="302"/>
      <c r="I20" s="303">
        <f>SUM(I17:I19)</f>
        <v>0</v>
      </c>
      <c r="J20" s="302"/>
      <c r="K20" s="303">
        <f>SUM(K17:K19)</f>
        <v>0</v>
      </c>
      <c r="L20" s="304">
        <f t="shared" ref="L20:M20" si="9">SUM(L17:L19)</f>
        <v>0</v>
      </c>
      <c r="M20" s="305">
        <f t="shared" si="9"/>
        <v>0</v>
      </c>
    </row>
    <row r="21" spans="2:13" ht="16.5" thickBot="1" x14ac:dyDescent="0.2">
      <c r="B21" s="513" t="s">
        <v>223</v>
      </c>
      <c r="C21" s="514"/>
      <c r="D21" s="313">
        <f>SUM(D9,D16,D20)</f>
        <v>0</v>
      </c>
      <c r="E21" s="314">
        <f>SUM(E9,E16,E20)</f>
        <v>0</v>
      </c>
      <c r="F21" s="315"/>
      <c r="G21" s="316">
        <f>SUM(G9,G16,G20)</f>
        <v>0</v>
      </c>
      <c r="H21" s="315"/>
      <c r="I21" s="316">
        <f>SUM(I9,I16,I20)</f>
        <v>0</v>
      </c>
      <c r="J21" s="315"/>
      <c r="K21" s="316">
        <f>SUM(K9,K16,K20)</f>
        <v>0</v>
      </c>
      <c r="L21" s="317">
        <f>SUM(L9,L16,L20)</f>
        <v>0</v>
      </c>
      <c r="M21" s="318">
        <f>SUM(M9,M16,M20)</f>
        <v>0</v>
      </c>
    </row>
  </sheetData>
  <mergeCells count="11">
    <mergeCell ref="M2:M3"/>
    <mergeCell ref="B4:B9"/>
    <mergeCell ref="B10:B16"/>
    <mergeCell ref="B17:B20"/>
    <mergeCell ref="B21:C21"/>
    <mergeCell ref="B2:C3"/>
    <mergeCell ref="D2:E2"/>
    <mergeCell ref="F2:G2"/>
    <mergeCell ref="H2:I2"/>
    <mergeCell ref="J2:K2"/>
    <mergeCell ref="L2:L3"/>
  </mergeCells>
  <phoneticPr fontId="3"/>
  <pageMargins left="0.70866141732283472" right="0.70866141732283472" top="0.74803149606299213" bottom="0.74803149606299213" header="0.31496062992125984" footer="0.31496062992125984"/>
  <pageSetup paperSize="9" scale="61" orientation="portrait" r:id="rId1"/>
  <headerFooter>
    <oddHeader>&amp;L【検証用】人件費　簡易シミュレーション</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1"/>
  <sheetViews>
    <sheetView workbookViewId="0">
      <selection activeCell="Q9" sqref="Q9"/>
    </sheetView>
  </sheetViews>
  <sheetFormatPr defaultColWidth="9" defaultRowHeight="15.75" x14ac:dyDescent="0.15"/>
  <cols>
    <col min="1" max="1" width="3.75" style="321" customWidth="1"/>
    <col min="2" max="2" width="22.125" style="321" customWidth="1"/>
    <col min="3" max="3" width="8.625" style="320" customWidth="1"/>
    <col min="4" max="32" width="8.625" style="321" customWidth="1"/>
    <col min="33" max="16384" width="9" style="321"/>
  </cols>
  <sheetData>
    <row r="1" spans="2:6" ht="19.5" x14ac:dyDescent="0.15">
      <c r="B1" s="319" t="s">
        <v>267</v>
      </c>
    </row>
    <row r="2" spans="2:6" x14ac:dyDescent="0.15">
      <c r="B2" s="322" t="s">
        <v>268</v>
      </c>
      <c r="C2" s="323" t="s">
        <v>269</v>
      </c>
    </row>
    <row r="3" spans="2:6" x14ac:dyDescent="0.15">
      <c r="B3" s="324" t="s">
        <v>270</v>
      </c>
      <c r="C3" s="325" t="s">
        <v>274</v>
      </c>
    </row>
    <row r="4" spans="2:6" x14ac:dyDescent="0.15">
      <c r="B4" s="324" t="s">
        <v>272</v>
      </c>
      <c r="C4" s="325" t="s">
        <v>402</v>
      </c>
    </row>
    <row r="5" spans="2:6" x14ac:dyDescent="0.15">
      <c r="B5" s="324" t="s">
        <v>273</v>
      </c>
      <c r="C5" s="325"/>
    </row>
    <row r="6" spans="2:6" x14ac:dyDescent="0.15">
      <c r="B6" s="324" t="s">
        <v>275</v>
      </c>
      <c r="C6" s="325"/>
    </row>
    <row r="7" spans="2:6" x14ac:dyDescent="0.15">
      <c r="B7" s="324" t="s">
        <v>276</v>
      </c>
      <c r="C7" s="325"/>
    </row>
    <row r="8" spans="2:6" x14ac:dyDescent="0.15">
      <c r="B8" s="324" t="s">
        <v>278</v>
      </c>
      <c r="C8" s="325"/>
    </row>
    <row r="9" spans="2:6" x14ac:dyDescent="0.15">
      <c r="B9" s="324" t="s">
        <v>279</v>
      </c>
      <c r="C9" s="325"/>
    </row>
    <row r="10" spans="2:6" x14ac:dyDescent="0.15">
      <c r="B10" s="324" t="s">
        <v>280</v>
      </c>
      <c r="C10" s="325"/>
    </row>
    <row r="11" spans="2:6" x14ac:dyDescent="0.15">
      <c r="B11" s="324" t="s">
        <v>281</v>
      </c>
      <c r="C11" s="325"/>
    </row>
    <row r="12" spans="2:6" x14ac:dyDescent="0.15">
      <c r="B12" s="324" t="s">
        <v>282</v>
      </c>
      <c r="C12" s="325"/>
    </row>
    <row r="13" spans="2:6" x14ac:dyDescent="0.15">
      <c r="B13" s="324" t="s">
        <v>283</v>
      </c>
      <c r="C13" s="325"/>
      <c r="D13" s="326"/>
      <c r="E13" s="321" t="s">
        <v>284</v>
      </c>
      <c r="F13" s="327" t="s">
        <v>285</v>
      </c>
    </row>
    <row r="14" spans="2:6" x14ac:dyDescent="0.15">
      <c r="B14" s="324" t="s">
        <v>286</v>
      </c>
      <c r="C14" s="325"/>
      <c r="D14" s="326"/>
      <c r="E14" s="321" t="s">
        <v>284</v>
      </c>
      <c r="F14" s="327" t="s">
        <v>287</v>
      </c>
    </row>
    <row r="15" spans="2:6" x14ac:dyDescent="0.15">
      <c r="B15" s="324" t="s">
        <v>288</v>
      </c>
      <c r="C15" s="325"/>
      <c r="D15" s="326"/>
      <c r="E15" s="321" t="s">
        <v>284</v>
      </c>
      <c r="F15" s="327" t="s">
        <v>289</v>
      </c>
    </row>
    <row r="16" spans="2:6" x14ac:dyDescent="0.15">
      <c r="B16" s="324" t="s">
        <v>290</v>
      </c>
      <c r="C16" s="325"/>
      <c r="D16" s="326"/>
      <c r="E16" s="321" t="s">
        <v>284</v>
      </c>
      <c r="F16" s="327" t="s">
        <v>291</v>
      </c>
    </row>
    <row r="17" spans="2:32" x14ac:dyDescent="0.15">
      <c r="B17" s="324" t="s">
        <v>292</v>
      </c>
      <c r="C17" s="325"/>
      <c r="D17" s="326"/>
      <c r="E17" s="321" t="s">
        <v>284</v>
      </c>
      <c r="F17" s="327" t="s">
        <v>293</v>
      </c>
    </row>
    <row r="18" spans="2:32" x14ac:dyDescent="0.15">
      <c r="B18" s="324" t="s">
        <v>294</v>
      </c>
      <c r="C18" s="325"/>
      <c r="D18" s="326"/>
      <c r="E18" s="321" t="s">
        <v>284</v>
      </c>
      <c r="F18" s="327" t="s">
        <v>287</v>
      </c>
    </row>
    <row r="19" spans="2:32" x14ac:dyDescent="0.15">
      <c r="B19" s="324" t="s">
        <v>295</v>
      </c>
      <c r="C19" s="325"/>
      <c r="D19" s="326"/>
      <c r="E19" s="321" t="s">
        <v>284</v>
      </c>
      <c r="F19" s="327" t="s">
        <v>289</v>
      </c>
    </row>
    <row r="20" spans="2:32" x14ac:dyDescent="0.15">
      <c r="B20" s="324" t="s">
        <v>296</v>
      </c>
      <c r="C20" s="325"/>
      <c r="D20" s="326"/>
      <c r="E20" s="321" t="s">
        <v>284</v>
      </c>
      <c r="F20" s="327" t="s">
        <v>291</v>
      </c>
    </row>
    <row r="21" spans="2:32" x14ac:dyDescent="0.15">
      <c r="B21" s="324" t="s">
        <v>297</v>
      </c>
      <c r="C21" s="325"/>
      <c r="D21" s="326"/>
      <c r="E21" s="321" t="s">
        <v>284</v>
      </c>
      <c r="F21" s="327" t="s">
        <v>293</v>
      </c>
    </row>
    <row r="22" spans="2:32" x14ac:dyDescent="0.15">
      <c r="B22" s="324" t="s">
        <v>298</v>
      </c>
      <c r="C22" s="325"/>
      <c r="F22" s="327"/>
    </row>
    <row r="23" spans="2:32" x14ac:dyDescent="0.15">
      <c r="B23" s="324" t="s">
        <v>299</v>
      </c>
      <c r="C23" s="325"/>
      <c r="F23" s="327"/>
    </row>
    <row r="24" spans="2:32" x14ac:dyDescent="0.15">
      <c r="B24" s="324" t="s">
        <v>300</v>
      </c>
      <c r="C24" s="325"/>
      <c r="F24" s="327" t="s">
        <v>301</v>
      </c>
    </row>
    <row r="25" spans="2:32" x14ac:dyDescent="0.15">
      <c r="B25" s="324" t="s">
        <v>302</v>
      </c>
      <c r="C25" s="325"/>
      <c r="F25" s="327" t="s">
        <v>304</v>
      </c>
    </row>
    <row r="26" spans="2:32" x14ac:dyDescent="0.15">
      <c r="B26" s="324" t="s">
        <v>306</v>
      </c>
      <c r="C26" s="325"/>
    </row>
    <row r="28" spans="2:32" ht="19.5" x14ac:dyDescent="0.15">
      <c r="B28" s="319" t="s">
        <v>307</v>
      </c>
    </row>
    <row r="29" spans="2:32" x14ac:dyDescent="0.15">
      <c r="B29" s="523" t="s">
        <v>308</v>
      </c>
      <c r="C29" s="328" t="s">
        <v>309</v>
      </c>
      <c r="D29" s="328" t="s">
        <v>309</v>
      </c>
      <c r="E29" s="328" t="s">
        <v>309</v>
      </c>
      <c r="F29" s="328" t="s">
        <v>309</v>
      </c>
      <c r="G29" s="328" t="s">
        <v>309</v>
      </c>
      <c r="H29" s="328" t="s">
        <v>309</v>
      </c>
      <c r="I29" s="328" t="s">
        <v>309</v>
      </c>
      <c r="J29" s="328" t="s">
        <v>309</v>
      </c>
      <c r="K29" s="328" t="s">
        <v>309</v>
      </c>
      <c r="L29" s="328" t="s">
        <v>309</v>
      </c>
      <c r="M29" s="328" t="s">
        <v>309</v>
      </c>
      <c r="N29" s="328" t="s">
        <v>309</v>
      </c>
      <c r="O29" s="328" t="s">
        <v>309</v>
      </c>
      <c r="P29" s="328" t="s">
        <v>309</v>
      </c>
      <c r="Q29" s="328" t="s">
        <v>309</v>
      </c>
      <c r="R29" s="328" t="s">
        <v>309</v>
      </c>
      <c r="S29" s="328" t="s">
        <v>309</v>
      </c>
      <c r="T29" s="328" t="s">
        <v>309</v>
      </c>
      <c r="U29" s="328" t="s">
        <v>309</v>
      </c>
      <c r="V29" s="328" t="s">
        <v>309</v>
      </c>
      <c r="W29" s="328" t="s">
        <v>309</v>
      </c>
      <c r="X29" s="328" t="s">
        <v>309</v>
      </c>
      <c r="Y29" s="328" t="s">
        <v>309</v>
      </c>
      <c r="Z29" s="328" t="s">
        <v>309</v>
      </c>
      <c r="AA29" s="328" t="s">
        <v>309</v>
      </c>
      <c r="AB29" s="328" t="s">
        <v>309</v>
      </c>
      <c r="AC29" s="328" t="s">
        <v>309</v>
      </c>
      <c r="AD29" s="328" t="s">
        <v>309</v>
      </c>
      <c r="AE29" s="328" t="s">
        <v>309</v>
      </c>
      <c r="AF29" s="328" t="s">
        <v>309</v>
      </c>
    </row>
    <row r="30" spans="2:32" x14ac:dyDescent="0.15">
      <c r="B30" s="524"/>
      <c r="C30" s="329" t="s">
        <v>310</v>
      </c>
      <c r="D30" s="329" t="s">
        <v>311</v>
      </c>
      <c r="E30" s="329" t="s">
        <v>312</v>
      </c>
      <c r="F30" s="329" t="s">
        <v>313</v>
      </c>
      <c r="G30" s="329" t="s">
        <v>314</v>
      </c>
      <c r="H30" s="329" t="s">
        <v>315</v>
      </c>
      <c r="I30" s="329" t="s">
        <v>316</v>
      </c>
      <c r="J30" s="329" t="s">
        <v>317</v>
      </c>
      <c r="K30" s="329" t="s">
        <v>318</v>
      </c>
      <c r="L30" s="329" t="s">
        <v>319</v>
      </c>
      <c r="M30" s="329" t="s">
        <v>320</v>
      </c>
      <c r="N30" s="329" t="s">
        <v>321</v>
      </c>
      <c r="O30" s="329" t="s">
        <v>322</v>
      </c>
      <c r="P30" s="329" t="s">
        <v>323</v>
      </c>
      <c r="Q30" s="329" t="s">
        <v>324</v>
      </c>
      <c r="R30" s="329" t="s">
        <v>325</v>
      </c>
      <c r="S30" s="329" t="s">
        <v>326</v>
      </c>
      <c r="T30" s="329" t="s">
        <v>327</v>
      </c>
      <c r="U30" s="329" t="s">
        <v>328</v>
      </c>
      <c r="V30" s="329" t="s">
        <v>329</v>
      </c>
      <c r="W30" s="329" t="s">
        <v>330</v>
      </c>
      <c r="X30" s="329" t="s">
        <v>331</v>
      </c>
      <c r="Y30" s="329" t="s">
        <v>332</v>
      </c>
      <c r="Z30" s="329" t="s">
        <v>333</v>
      </c>
      <c r="AA30" s="329" t="s">
        <v>334</v>
      </c>
      <c r="AB30" s="329" t="s">
        <v>335</v>
      </c>
      <c r="AC30" s="329" t="s">
        <v>336</v>
      </c>
      <c r="AD30" s="329" t="s">
        <v>337</v>
      </c>
      <c r="AE30" s="329" t="s">
        <v>338</v>
      </c>
      <c r="AF30" s="329" t="s">
        <v>339</v>
      </c>
    </row>
    <row r="31" spans="2:32" x14ac:dyDescent="0.15">
      <c r="B31" s="324" t="s">
        <v>340</v>
      </c>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row>
    <row r="32" spans="2:32" x14ac:dyDescent="0.15">
      <c r="B32" s="324" t="s">
        <v>341</v>
      </c>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row>
    <row r="33" spans="2:32" x14ac:dyDescent="0.15">
      <c r="B33" s="324" t="s">
        <v>342</v>
      </c>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row>
    <row r="34" spans="2:32" x14ac:dyDescent="0.15">
      <c r="B34" s="324" t="s">
        <v>343</v>
      </c>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row>
    <row r="35" spans="2:32" x14ac:dyDescent="0.15">
      <c r="B35" s="324" t="s">
        <v>344</v>
      </c>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row>
    <row r="36" spans="2:32" x14ac:dyDescent="0.15">
      <c r="B36" s="324" t="s">
        <v>345</v>
      </c>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row>
    <row r="37" spans="2:32" x14ac:dyDescent="0.15">
      <c r="B37" s="324" t="s">
        <v>346</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row>
    <row r="38" spans="2:32" x14ac:dyDescent="0.15">
      <c r="B38" s="324" t="s">
        <v>347</v>
      </c>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2:32" x14ac:dyDescent="0.15">
      <c r="B39" s="331" t="s">
        <v>348</v>
      </c>
      <c r="C39" s="332">
        <f>SUM(C31:C38)</f>
        <v>0</v>
      </c>
      <c r="D39" s="332">
        <f t="shared" ref="D39:AF39" si="0">SUM(D31:D38)</f>
        <v>0</v>
      </c>
      <c r="E39" s="332">
        <f t="shared" si="0"/>
        <v>0</v>
      </c>
      <c r="F39" s="332">
        <f t="shared" si="0"/>
        <v>0</v>
      </c>
      <c r="G39" s="332">
        <f t="shared" si="0"/>
        <v>0</v>
      </c>
      <c r="H39" s="332">
        <f t="shared" si="0"/>
        <v>0</v>
      </c>
      <c r="I39" s="332">
        <f t="shared" si="0"/>
        <v>0</v>
      </c>
      <c r="J39" s="332">
        <f t="shared" si="0"/>
        <v>0</v>
      </c>
      <c r="K39" s="332">
        <f t="shared" si="0"/>
        <v>0</v>
      </c>
      <c r="L39" s="332">
        <f t="shared" si="0"/>
        <v>0</v>
      </c>
      <c r="M39" s="332">
        <f t="shared" si="0"/>
        <v>0</v>
      </c>
      <c r="N39" s="332">
        <f t="shared" si="0"/>
        <v>0</v>
      </c>
      <c r="O39" s="332">
        <f t="shared" si="0"/>
        <v>0</v>
      </c>
      <c r="P39" s="332">
        <f t="shared" si="0"/>
        <v>0</v>
      </c>
      <c r="Q39" s="332">
        <f t="shared" si="0"/>
        <v>0</v>
      </c>
      <c r="R39" s="332">
        <f t="shared" si="0"/>
        <v>0</v>
      </c>
      <c r="S39" s="332">
        <f t="shared" si="0"/>
        <v>0</v>
      </c>
      <c r="T39" s="332">
        <f t="shared" si="0"/>
        <v>0</v>
      </c>
      <c r="U39" s="332">
        <f t="shared" si="0"/>
        <v>0</v>
      </c>
      <c r="V39" s="332">
        <f t="shared" si="0"/>
        <v>0</v>
      </c>
      <c r="W39" s="332">
        <f t="shared" si="0"/>
        <v>0</v>
      </c>
      <c r="X39" s="332">
        <f t="shared" si="0"/>
        <v>0</v>
      </c>
      <c r="Y39" s="332">
        <f t="shared" si="0"/>
        <v>0</v>
      </c>
      <c r="Z39" s="332">
        <f t="shared" si="0"/>
        <v>0</v>
      </c>
      <c r="AA39" s="332">
        <f t="shared" si="0"/>
        <v>0</v>
      </c>
      <c r="AB39" s="332">
        <f t="shared" si="0"/>
        <v>0</v>
      </c>
      <c r="AC39" s="332">
        <f t="shared" si="0"/>
        <v>0</v>
      </c>
      <c r="AD39" s="332">
        <f t="shared" si="0"/>
        <v>0</v>
      </c>
      <c r="AE39" s="332">
        <f t="shared" si="0"/>
        <v>0</v>
      </c>
      <c r="AF39" s="332">
        <f t="shared" si="0"/>
        <v>0</v>
      </c>
    </row>
    <row r="41" spans="2:32" ht="19.5" x14ac:dyDescent="0.15">
      <c r="B41" s="319" t="s">
        <v>349</v>
      </c>
    </row>
    <row r="42" spans="2:32" x14ac:dyDescent="0.15">
      <c r="C42" s="329" t="s">
        <v>310</v>
      </c>
      <c r="D42" s="329" t="s">
        <v>311</v>
      </c>
      <c r="E42" s="329" t="s">
        <v>312</v>
      </c>
      <c r="F42" s="329" t="s">
        <v>313</v>
      </c>
      <c r="G42" s="329" t="s">
        <v>314</v>
      </c>
      <c r="H42" s="329" t="s">
        <v>315</v>
      </c>
      <c r="I42" s="329" t="s">
        <v>316</v>
      </c>
      <c r="J42" s="329" t="s">
        <v>317</v>
      </c>
      <c r="K42" s="329" t="s">
        <v>318</v>
      </c>
      <c r="L42" s="329" t="s">
        <v>319</v>
      </c>
      <c r="M42" s="329" t="s">
        <v>320</v>
      </c>
      <c r="N42" s="329" t="s">
        <v>321</v>
      </c>
      <c r="O42" s="329" t="s">
        <v>322</v>
      </c>
      <c r="P42" s="329" t="s">
        <v>323</v>
      </c>
      <c r="Q42" s="329" t="s">
        <v>324</v>
      </c>
      <c r="R42" s="329" t="s">
        <v>325</v>
      </c>
      <c r="S42" s="329" t="s">
        <v>326</v>
      </c>
      <c r="T42" s="329" t="s">
        <v>327</v>
      </c>
      <c r="U42" s="329" t="s">
        <v>328</v>
      </c>
      <c r="V42" s="329" t="s">
        <v>329</v>
      </c>
      <c r="W42" s="329" t="s">
        <v>330</v>
      </c>
      <c r="X42" s="329" t="s">
        <v>331</v>
      </c>
      <c r="Y42" s="329" t="s">
        <v>332</v>
      </c>
      <c r="Z42" s="329" t="s">
        <v>333</v>
      </c>
      <c r="AA42" s="329" t="s">
        <v>334</v>
      </c>
      <c r="AB42" s="329" t="s">
        <v>335</v>
      </c>
      <c r="AC42" s="329" t="s">
        <v>336</v>
      </c>
      <c r="AD42" s="329" t="s">
        <v>337</v>
      </c>
      <c r="AE42" s="329" t="s">
        <v>338</v>
      </c>
      <c r="AF42" s="329" t="s">
        <v>339</v>
      </c>
    </row>
    <row r="43" spans="2:32" s="335" customFormat="1" x14ac:dyDescent="0.15">
      <c r="B43" s="333" t="s">
        <v>348</v>
      </c>
      <c r="C43" s="334" t="e">
        <f>【計算シート】!C26/1000</f>
        <v>#N/A</v>
      </c>
      <c r="D43" s="334" t="e">
        <f>【計算シート】!D26/1000</f>
        <v>#N/A</v>
      </c>
      <c r="E43" s="334" t="e">
        <f>【計算シート】!E26/1000</f>
        <v>#N/A</v>
      </c>
      <c r="F43" s="334" t="e">
        <f>【計算シート】!F26/1000</f>
        <v>#N/A</v>
      </c>
      <c r="G43" s="334" t="e">
        <f>【計算シート】!G26/1000</f>
        <v>#N/A</v>
      </c>
      <c r="H43" s="334" t="e">
        <f>【計算シート】!H26/1000</f>
        <v>#N/A</v>
      </c>
      <c r="I43" s="334" t="e">
        <f>【計算シート】!I26/1000</f>
        <v>#N/A</v>
      </c>
      <c r="J43" s="334" t="e">
        <f>【計算シート】!J26/1000</f>
        <v>#N/A</v>
      </c>
      <c r="K43" s="334" t="e">
        <f>【計算シート】!K26/1000</f>
        <v>#N/A</v>
      </c>
      <c r="L43" s="334" t="e">
        <f>【計算シート】!L26/1000</f>
        <v>#N/A</v>
      </c>
      <c r="M43" s="334" t="e">
        <f>【計算シート】!M26/1000</f>
        <v>#N/A</v>
      </c>
      <c r="N43" s="334" t="e">
        <f>【計算シート】!N26/1000</f>
        <v>#N/A</v>
      </c>
      <c r="O43" s="334" t="e">
        <f>【計算シート】!O26/1000</f>
        <v>#N/A</v>
      </c>
      <c r="P43" s="334" t="e">
        <f>【計算シート】!P26/1000</f>
        <v>#N/A</v>
      </c>
      <c r="Q43" s="334" t="e">
        <f>【計算シート】!Q26/1000</f>
        <v>#N/A</v>
      </c>
      <c r="R43" s="334" t="e">
        <f>【計算シート】!R26/1000</f>
        <v>#N/A</v>
      </c>
      <c r="S43" s="334" t="e">
        <f>【計算シート】!S26/1000</f>
        <v>#N/A</v>
      </c>
      <c r="T43" s="334" t="e">
        <f>【計算シート】!T26/1000</f>
        <v>#N/A</v>
      </c>
      <c r="U43" s="334" t="e">
        <f>【計算シート】!U26/1000</f>
        <v>#N/A</v>
      </c>
      <c r="V43" s="334" t="e">
        <f>【計算シート】!V26/1000</f>
        <v>#N/A</v>
      </c>
      <c r="W43" s="334" t="e">
        <f>【計算シート】!W26/1000</f>
        <v>#N/A</v>
      </c>
      <c r="X43" s="334" t="e">
        <f>【計算シート】!X26/1000</f>
        <v>#N/A</v>
      </c>
      <c r="Y43" s="334" t="e">
        <f>【計算シート】!Y26/1000</f>
        <v>#N/A</v>
      </c>
      <c r="Z43" s="334" t="e">
        <f>【計算シート】!Z26/1000</f>
        <v>#N/A</v>
      </c>
      <c r="AA43" s="334" t="e">
        <f>【計算シート】!AA26/1000</f>
        <v>#N/A</v>
      </c>
      <c r="AB43" s="334" t="e">
        <f>【計算シート】!AB26/1000</f>
        <v>#N/A</v>
      </c>
      <c r="AC43" s="334" t="e">
        <f>【計算シート】!AC26/1000</f>
        <v>#N/A</v>
      </c>
      <c r="AD43" s="334" t="e">
        <f>【計算シート】!AD26/1000</f>
        <v>#N/A</v>
      </c>
      <c r="AE43" s="334" t="e">
        <f>【計算シート】!AE26/1000</f>
        <v>#N/A</v>
      </c>
      <c r="AF43" s="334" t="e">
        <f>【計算シート】!AF26/1000</f>
        <v>#N/A</v>
      </c>
    </row>
    <row r="45" spans="2:32" ht="19.5" x14ac:dyDescent="0.15">
      <c r="B45" s="319" t="s">
        <v>350</v>
      </c>
      <c r="C45" s="336"/>
      <c r="D45" s="336"/>
    </row>
    <row r="46" spans="2:32" x14ac:dyDescent="0.15">
      <c r="C46" s="329" t="s">
        <v>310</v>
      </c>
      <c r="D46" s="329" t="s">
        <v>311</v>
      </c>
      <c r="E46" s="329" t="s">
        <v>312</v>
      </c>
      <c r="F46" s="329" t="s">
        <v>313</v>
      </c>
      <c r="G46" s="329" t="s">
        <v>314</v>
      </c>
      <c r="H46" s="329" t="s">
        <v>315</v>
      </c>
      <c r="I46" s="329" t="s">
        <v>316</v>
      </c>
      <c r="J46" s="329" t="s">
        <v>317</v>
      </c>
      <c r="K46" s="329" t="s">
        <v>318</v>
      </c>
      <c r="L46" s="329" t="s">
        <v>319</v>
      </c>
      <c r="M46" s="329" t="s">
        <v>320</v>
      </c>
      <c r="N46" s="329" t="s">
        <v>321</v>
      </c>
      <c r="O46" s="329" t="s">
        <v>322</v>
      </c>
      <c r="P46" s="329" t="s">
        <v>323</v>
      </c>
      <c r="Q46" s="329" t="s">
        <v>324</v>
      </c>
      <c r="R46" s="329" t="s">
        <v>325</v>
      </c>
      <c r="S46" s="329" t="s">
        <v>326</v>
      </c>
      <c r="T46" s="329" t="s">
        <v>327</v>
      </c>
      <c r="U46" s="329" t="s">
        <v>328</v>
      </c>
      <c r="V46" s="329" t="s">
        <v>329</v>
      </c>
      <c r="W46" s="329" t="s">
        <v>330</v>
      </c>
      <c r="X46" s="329" t="s">
        <v>331</v>
      </c>
      <c r="Y46" s="329" t="s">
        <v>332</v>
      </c>
      <c r="Z46" s="329" t="s">
        <v>333</v>
      </c>
      <c r="AA46" s="329" t="s">
        <v>334</v>
      </c>
      <c r="AB46" s="329" t="s">
        <v>335</v>
      </c>
      <c r="AC46" s="329" t="s">
        <v>336</v>
      </c>
      <c r="AD46" s="329" t="s">
        <v>337</v>
      </c>
      <c r="AE46" s="329" t="s">
        <v>338</v>
      </c>
      <c r="AF46" s="329" t="s">
        <v>339</v>
      </c>
    </row>
    <row r="47" spans="2:32" x14ac:dyDescent="0.15">
      <c r="C47" s="337">
        <f>C45</f>
        <v>0</v>
      </c>
      <c r="D47" s="337">
        <f>D45</f>
        <v>0</v>
      </c>
      <c r="E47" s="337">
        <f t="shared" ref="E47:AF47" si="1">D47</f>
        <v>0</v>
      </c>
      <c r="F47" s="337">
        <f t="shared" si="1"/>
        <v>0</v>
      </c>
      <c r="G47" s="337">
        <f t="shared" si="1"/>
        <v>0</v>
      </c>
      <c r="H47" s="337">
        <f t="shared" si="1"/>
        <v>0</v>
      </c>
      <c r="I47" s="337">
        <f t="shared" si="1"/>
        <v>0</v>
      </c>
      <c r="J47" s="337">
        <f t="shared" si="1"/>
        <v>0</v>
      </c>
      <c r="K47" s="337">
        <f t="shared" si="1"/>
        <v>0</v>
      </c>
      <c r="L47" s="337">
        <f t="shared" si="1"/>
        <v>0</v>
      </c>
      <c r="M47" s="337">
        <f t="shared" si="1"/>
        <v>0</v>
      </c>
      <c r="N47" s="337">
        <f t="shared" si="1"/>
        <v>0</v>
      </c>
      <c r="O47" s="337">
        <f t="shared" si="1"/>
        <v>0</v>
      </c>
      <c r="P47" s="337">
        <f t="shared" si="1"/>
        <v>0</v>
      </c>
      <c r="Q47" s="337">
        <f t="shared" si="1"/>
        <v>0</v>
      </c>
      <c r="R47" s="337">
        <f t="shared" si="1"/>
        <v>0</v>
      </c>
      <c r="S47" s="337">
        <f t="shared" si="1"/>
        <v>0</v>
      </c>
      <c r="T47" s="337">
        <f t="shared" si="1"/>
        <v>0</v>
      </c>
      <c r="U47" s="337">
        <f t="shared" si="1"/>
        <v>0</v>
      </c>
      <c r="V47" s="337">
        <f t="shared" si="1"/>
        <v>0</v>
      </c>
      <c r="W47" s="337">
        <f t="shared" si="1"/>
        <v>0</v>
      </c>
      <c r="X47" s="337">
        <f t="shared" si="1"/>
        <v>0</v>
      </c>
      <c r="Y47" s="337">
        <f t="shared" si="1"/>
        <v>0</v>
      </c>
      <c r="Z47" s="337">
        <f t="shared" si="1"/>
        <v>0</v>
      </c>
      <c r="AA47" s="337">
        <f t="shared" si="1"/>
        <v>0</v>
      </c>
      <c r="AB47" s="337">
        <f t="shared" si="1"/>
        <v>0</v>
      </c>
      <c r="AC47" s="337">
        <f t="shared" si="1"/>
        <v>0</v>
      </c>
      <c r="AD47" s="337">
        <f t="shared" si="1"/>
        <v>0</v>
      </c>
      <c r="AE47" s="337">
        <f t="shared" si="1"/>
        <v>0</v>
      </c>
      <c r="AF47" s="337">
        <f t="shared" si="1"/>
        <v>0</v>
      </c>
    </row>
    <row r="49" spans="2:32" ht="19.5" x14ac:dyDescent="0.15">
      <c r="B49" s="319" t="s">
        <v>351</v>
      </c>
    </row>
    <row r="50" spans="2:32" x14ac:dyDescent="0.15">
      <c r="C50" s="329" t="s">
        <v>310</v>
      </c>
      <c r="D50" s="329" t="s">
        <v>311</v>
      </c>
      <c r="E50" s="329" t="s">
        <v>312</v>
      </c>
      <c r="F50" s="329" t="s">
        <v>313</v>
      </c>
      <c r="G50" s="329" t="s">
        <v>314</v>
      </c>
      <c r="H50" s="329" t="s">
        <v>315</v>
      </c>
      <c r="I50" s="329" t="s">
        <v>316</v>
      </c>
      <c r="J50" s="329" t="s">
        <v>317</v>
      </c>
      <c r="K50" s="329" t="s">
        <v>318</v>
      </c>
      <c r="L50" s="329" t="s">
        <v>319</v>
      </c>
      <c r="M50" s="329" t="s">
        <v>320</v>
      </c>
      <c r="N50" s="329" t="s">
        <v>321</v>
      </c>
      <c r="O50" s="329" t="s">
        <v>322</v>
      </c>
      <c r="P50" s="329" t="s">
        <v>323</v>
      </c>
      <c r="Q50" s="329" t="s">
        <v>324</v>
      </c>
      <c r="R50" s="329" t="s">
        <v>325</v>
      </c>
      <c r="S50" s="329" t="s">
        <v>326</v>
      </c>
      <c r="T50" s="329" t="s">
        <v>327</v>
      </c>
      <c r="U50" s="329" t="s">
        <v>328</v>
      </c>
      <c r="V50" s="329" t="s">
        <v>329</v>
      </c>
      <c r="W50" s="329" t="s">
        <v>330</v>
      </c>
      <c r="X50" s="329" t="s">
        <v>331</v>
      </c>
      <c r="Y50" s="329" t="s">
        <v>332</v>
      </c>
      <c r="Z50" s="329" t="s">
        <v>333</v>
      </c>
      <c r="AA50" s="329" t="s">
        <v>334</v>
      </c>
      <c r="AB50" s="329" t="s">
        <v>335</v>
      </c>
      <c r="AC50" s="329" t="s">
        <v>336</v>
      </c>
      <c r="AD50" s="329" t="s">
        <v>337</v>
      </c>
      <c r="AE50" s="329" t="s">
        <v>338</v>
      </c>
      <c r="AF50" s="329" t="s">
        <v>339</v>
      </c>
    </row>
    <row r="51" spans="2:32" s="335" customFormat="1" x14ac:dyDescent="0.15">
      <c r="B51" s="338" t="s">
        <v>348</v>
      </c>
      <c r="C51" s="339" t="e">
        <f>C43*C47</f>
        <v>#N/A</v>
      </c>
      <c r="D51" s="339" t="e">
        <f t="shared" ref="D51:AF51" si="2">D43*D47</f>
        <v>#N/A</v>
      </c>
      <c r="E51" s="339" t="e">
        <f t="shared" si="2"/>
        <v>#N/A</v>
      </c>
      <c r="F51" s="339" t="e">
        <f t="shared" si="2"/>
        <v>#N/A</v>
      </c>
      <c r="G51" s="339" t="e">
        <f t="shared" si="2"/>
        <v>#N/A</v>
      </c>
      <c r="H51" s="339" t="e">
        <f t="shared" si="2"/>
        <v>#N/A</v>
      </c>
      <c r="I51" s="339" t="e">
        <f t="shared" si="2"/>
        <v>#N/A</v>
      </c>
      <c r="J51" s="339" t="e">
        <f t="shared" si="2"/>
        <v>#N/A</v>
      </c>
      <c r="K51" s="339" t="e">
        <f t="shared" si="2"/>
        <v>#N/A</v>
      </c>
      <c r="L51" s="339" t="e">
        <f t="shared" si="2"/>
        <v>#N/A</v>
      </c>
      <c r="M51" s="339" t="e">
        <f t="shared" si="2"/>
        <v>#N/A</v>
      </c>
      <c r="N51" s="339" t="e">
        <f t="shared" si="2"/>
        <v>#N/A</v>
      </c>
      <c r="O51" s="339" t="e">
        <f t="shared" si="2"/>
        <v>#N/A</v>
      </c>
      <c r="P51" s="339" t="e">
        <f t="shared" si="2"/>
        <v>#N/A</v>
      </c>
      <c r="Q51" s="339" t="e">
        <f t="shared" si="2"/>
        <v>#N/A</v>
      </c>
      <c r="R51" s="339" t="e">
        <f t="shared" si="2"/>
        <v>#N/A</v>
      </c>
      <c r="S51" s="339" t="e">
        <f t="shared" si="2"/>
        <v>#N/A</v>
      </c>
      <c r="T51" s="339" t="e">
        <f t="shared" si="2"/>
        <v>#N/A</v>
      </c>
      <c r="U51" s="339" t="e">
        <f t="shared" si="2"/>
        <v>#N/A</v>
      </c>
      <c r="V51" s="339" t="e">
        <f t="shared" si="2"/>
        <v>#N/A</v>
      </c>
      <c r="W51" s="339" t="e">
        <f t="shared" si="2"/>
        <v>#N/A</v>
      </c>
      <c r="X51" s="339" t="e">
        <f t="shared" si="2"/>
        <v>#N/A</v>
      </c>
      <c r="Y51" s="339" t="e">
        <f t="shared" si="2"/>
        <v>#N/A</v>
      </c>
      <c r="Z51" s="339" t="e">
        <f t="shared" si="2"/>
        <v>#N/A</v>
      </c>
      <c r="AA51" s="339" t="e">
        <f t="shared" si="2"/>
        <v>#N/A</v>
      </c>
      <c r="AB51" s="339" t="e">
        <f t="shared" si="2"/>
        <v>#N/A</v>
      </c>
      <c r="AC51" s="339" t="e">
        <f t="shared" si="2"/>
        <v>#N/A</v>
      </c>
      <c r="AD51" s="339" t="e">
        <f t="shared" si="2"/>
        <v>#N/A</v>
      </c>
      <c r="AE51" s="339" t="e">
        <f t="shared" si="2"/>
        <v>#N/A</v>
      </c>
      <c r="AF51" s="339" t="e">
        <f t="shared" si="2"/>
        <v>#N/A</v>
      </c>
    </row>
  </sheetData>
  <mergeCells count="1">
    <mergeCell ref="B29:B30"/>
  </mergeCells>
  <phoneticPr fontId="3"/>
  <pageMargins left="0.70866141732283472" right="0.70866141732283472" top="0.74803149606299213" bottom="0.74803149606299213" header="0.31496062992125984" footer="0.31496062992125984"/>
  <pageSetup paperSize="9" scale="96" orientation="portrait" r:id="rId1"/>
  <headerFooter>
    <oddHeader>&amp;L【検証用】介護保険加算・介護保険料　シミュレーション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【単位テーブル・2021】!$I$4:$I$5</xm:f>
          </x14:formula1>
          <xm:sqref>C7:C21</xm:sqref>
        </x14:dataValidation>
        <x14:dataValidation type="list" allowBlank="1" showInputMessage="1" showErrorMessage="1">
          <x14:formula1>
            <xm:f>【単位テーブル・2021】!$J$4:$J$6</xm:f>
          </x14:formula1>
          <xm:sqref>C3 C5:C6 C22 C25</xm:sqref>
        </x14:dataValidation>
        <x14:dataValidation type="list" allowBlank="1" showInputMessage="1" showErrorMessage="1">
          <x14:formula1>
            <xm:f>【単位テーブル・2021】!$N$4:$N$11</xm:f>
          </x14:formula1>
          <xm:sqref>C26</xm:sqref>
        </x14:dataValidation>
        <x14:dataValidation type="list" allowBlank="1" showInputMessage="1" showErrorMessage="1">
          <x14:formula1>
            <xm:f>【単位テーブル・2021】!$L$4:$L$7</xm:f>
          </x14:formula1>
          <xm:sqref>C23</xm:sqref>
        </x14:dataValidation>
        <x14:dataValidation type="list" allowBlank="1" showInputMessage="1" showErrorMessage="1">
          <x14:formula1>
            <xm:f>【単位テーブル・2021】!$M$4:$M$9</xm:f>
          </x14:formula1>
          <xm:sqref>C24</xm:sqref>
        </x14:dataValidation>
        <x14:dataValidation type="list" allowBlank="1" showInputMessage="1" showErrorMessage="1">
          <x14:formula1>
            <xm:f>【単位テーブル・2021】!$K$4:$K$7</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06"/>
  <sheetViews>
    <sheetView topLeftCell="A34" workbookViewId="0">
      <selection activeCell="Q9" sqref="Q9"/>
    </sheetView>
  </sheetViews>
  <sheetFormatPr defaultColWidth="9" defaultRowHeight="12" x14ac:dyDescent="0.15"/>
  <cols>
    <col min="1" max="1" width="2.875" style="448" bestFit="1" customWidth="1"/>
    <col min="2" max="2" width="13" style="448" bestFit="1" customWidth="1"/>
    <col min="3" max="3" width="22.625" style="448" bestFit="1" customWidth="1"/>
    <col min="4" max="4" width="12.75" style="483" bestFit="1" customWidth="1"/>
    <col min="5" max="5" width="12.75" style="483" customWidth="1"/>
    <col min="6" max="6" width="21.875" style="448" customWidth="1"/>
    <col min="7" max="7" width="9.875" style="448" customWidth="1"/>
    <col min="8" max="8" width="14.375" style="448" customWidth="1"/>
    <col min="9" max="9" width="11" style="448" customWidth="1"/>
    <col min="10" max="10" width="14.375" style="448" customWidth="1"/>
    <col min="11" max="11" width="11" style="448" customWidth="1"/>
    <col min="12" max="12" width="14.375" style="448" customWidth="1"/>
    <col min="13" max="13" width="11" style="448" customWidth="1"/>
    <col min="14" max="14" width="14.375" style="448" customWidth="1"/>
    <col min="15" max="15" width="11" style="448" customWidth="1"/>
    <col min="16" max="16" width="14.375" style="448" customWidth="1"/>
    <col min="17" max="17" width="11" style="448" customWidth="1"/>
    <col min="18" max="18" width="14.375" style="448" customWidth="1"/>
    <col min="19" max="19" width="11" style="448" customWidth="1"/>
    <col min="20" max="20" width="14.375" style="448" customWidth="1"/>
    <col min="21" max="21" width="11" style="448" customWidth="1"/>
    <col min="22" max="22" width="14.375" style="448" customWidth="1"/>
    <col min="23" max="23" width="11" style="448" customWidth="1"/>
    <col min="24" max="24" width="14.375" style="448" customWidth="1"/>
    <col min="25" max="25" width="11" style="448" customWidth="1"/>
    <col min="26" max="26" width="14.375" style="448" customWidth="1"/>
    <col min="27" max="27" width="11" style="448" customWidth="1"/>
    <col min="28" max="28" width="14.375" style="448" customWidth="1"/>
    <col min="29" max="29" width="11" style="448" customWidth="1"/>
    <col min="30" max="30" width="14.375" style="448" customWidth="1"/>
    <col min="31" max="31" width="11" style="448" customWidth="1"/>
    <col min="32" max="32" width="14.375" style="448" customWidth="1"/>
    <col min="33" max="33" width="11" style="448" customWidth="1"/>
    <col min="34" max="34" width="14.375" style="448" customWidth="1"/>
    <col min="35" max="35" width="11" style="448" customWidth="1"/>
    <col min="36" max="36" width="14.375" style="448" customWidth="1"/>
    <col min="37" max="37" width="11" style="448" customWidth="1"/>
    <col min="38" max="38" width="14.375" style="448" customWidth="1"/>
    <col min="39" max="39" width="11" style="448" customWidth="1"/>
    <col min="40" max="40" width="14.375" style="448" customWidth="1"/>
    <col min="41" max="41" width="11" style="448" customWidth="1"/>
    <col min="42" max="42" width="14.375" style="448" customWidth="1"/>
    <col min="43" max="43" width="11" style="448" customWidth="1"/>
    <col min="44" max="44" width="14.375" style="448" customWidth="1"/>
    <col min="45" max="45" width="11" style="448" customWidth="1"/>
    <col min="46" max="46" width="14.375" style="448" customWidth="1"/>
    <col min="47" max="47" width="11" style="448" customWidth="1"/>
    <col min="48" max="48" width="14.375" style="448" customWidth="1"/>
    <col min="49" max="49" width="11" style="448" customWidth="1"/>
    <col min="50" max="50" width="14.375" style="448" customWidth="1"/>
    <col min="51" max="51" width="11" style="448" customWidth="1"/>
    <col min="52" max="52" width="14.375" style="448" customWidth="1"/>
    <col min="53" max="53" width="11" style="448" customWidth="1"/>
    <col min="54" max="54" width="14.375" style="448" customWidth="1"/>
    <col min="55" max="55" width="11" style="448" customWidth="1"/>
    <col min="56" max="56" width="14.375" style="448" customWidth="1"/>
    <col min="57" max="57" width="11" style="448" customWidth="1"/>
    <col min="58" max="58" width="14.375" style="448" customWidth="1"/>
    <col min="59" max="59" width="11" style="448" customWidth="1"/>
    <col min="60" max="60" width="14.375" style="448" customWidth="1"/>
    <col min="61" max="61" width="11" style="448" customWidth="1"/>
    <col min="62" max="62" width="14.375" style="448" customWidth="1"/>
    <col min="63" max="63" width="11" style="448" customWidth="1"/>
    <col min="64" max="64" width="14.375" style="448" customWidth="1"/>
    <col min="65" max="65" width="11" style="448" customWidth="1"/>
    <col min="66" max="66" width="14.375" style="448" customWidth="1"/>
    <col min="67" max="67" width="11" style="448" customWidth="1"/>
    <col min="68" max="68" width="14.375" style="448" customWidth="1"/>
    <col min="69" max="69" width="11" style="448" customWidth="1"/>
    <col min="70" max="16384" width="9" style="448"/>
  </cols>
  <sheetData>
    <row r="1" spans="1:69" ht="18.75" customHeight="1" x14ac:dyDescent="0.15">
      <c r="B1" s="528" t="s">
        <v>449</v>
      </c>
      <c r="C1" s="531" t="s">
        <v>450</v>
      </c>
      <c r="D1" s="531" t="s">
        <v>451</v>
      </c>
      <c r="E1" s="531" t="s">
        <v>452</v>
      </c>
      <c r="F1" s="531" t="s">
        <v>453</v>
      </c>
      <c r="G1" s="525" t="s">
        <v>454</v>
      </c>
      <c r="H1" s="536" t="str">
        <f>長期資金収支計画!D4</f>
        <v>開業前</v>
      </c>
      <c r="I1" s="537"/>
      <c r="J1" s="536" t="str">
        <f>長期資金収支計画!E4</f>
        <v>開設年次</v>
      </c>
      <c r="K1" s="537"/>
      <c r="L1" s="536" t="str">
        <f>長期資金収支計画!F4</f>
        <v>２年次</v>
      </c>
      <c r="M1" s="537"/>
      <c r="N1" s="536" t="str">
        <f>長期資金収支計画!G4</f>
        <v>３年次</v>
      </c>
      <c r="O1" s="537"/>
      <c r="P1" s="536" t="str">
        <f>長期資金収支計画!H4</f>
        <v>４年次</v>
      </c>
      <c r="Q1" s="537"/>
      <c r="R1" s="536" t="str">
        <f>長期資金収支計画!I4</f>
        <v>５年次</v>
      </c>
      <c r="S1" s="537"/>
      <c r="T1" s="536" t="str">
        <f>長期資金収支計画!J4</f>
        <v>６年次</v>
      </c>
      <c r="U1" s="537"/>
      <c r="V1" s="536" t="str">
        <f>長期資金収支計画!K4</f>
        <v>７年次</v>
      </c>
      <c r="W1" s="537"/>
      <c r="X1" s="536" t="str">
        <f>長期資金収支計画!L4</f>
        <v>８年次</v>
      </c>
      <c r="Y1" s="537"/>
      <c r="Z1" s="536" t="str">
        <f>長期資金収支計画!M4</f>
        <v>９年次</v>
      </c>
      <c r="AA1" s="537"/>
      <c r="AB1" s="536" t="str">
        <f>長期資金収支計画!N4</f>
        <v>１０年次</v>
      </c>
      <c r="AC1" s="537"/>
      <c r="AD1" s="536" t="str">
        <f>長期資金収支計画!O4</f>
        <v>１１年次</v>
      </c>
      <c r="AE1" s="537"/>
      <c r="AF1" s="536" t="str">
        <f>長期資金収支計画!P4</f>
        <v>１２年次</v>
      </c>
      <c r="AG1" s="537"/>
      <c r="AH1" s="536" t="str">
        <f>長期資金収支計画!Q4</f>
        <v>１３年次</v>
      </c>
      <c r="AI1" s="537"/>
      <c r="AJ1" s="536" t="str">
        <f>長期資金収支計画!R4</f>
        <v>１４年次</v>
      </c>
      <c r="AK1" s="537"/>
      <c r="AL1" s="536" t="str">
        <f>長期資金収支計画!S4</f>
        <v>１５年次</v>
      </c>
      <c r="AM1" s="537"/>
      <c r="AN1" s="536" t="str">
        <f>長期資金収支計画!T4</f>
        <v>１６年次</v>
      </c>
      <c r="AO1" s="537"/>
      <c r="AP1" s="536" t="str">
        <f>長期資金収支計画!U4</f>
        <v>１７年次</v>
      </c>
      <c r="AQ1" s="537"/>
      <c r="AR1" s="536" t="str">
        <f>長期資金収支計画!V4</f>
        <v>１８年次</v>
      </c>
      <c r="AS1" s="537"/>
      <c r="AT1" s="536" t="str">
        <f>長期資金収支計画!W4</f>
        <v>１９年次</v>
      </c>
      <c r="AU1" s="537"/>
      <c r="AV1" s="536" t="str">
        <f>長期資金収支計画!X4</f>
        <v>２０年次</v>
      </c>
      <c r="AW1" s="537"/>
      <c r="AX1" s="536" t="str">
        <f>長期資金収支計画!Y4</f>
        <v>２１年次</v>
      </c>
      <c r="AY1" s="537"/>
      <c r="AZ1" s="536" t="str">
        <f>長期資金収支計画!Z4</f>
        <v>２２年次</v>
      </c>
      <c r="BA1" s="537"/>
      <c r="BB1" s="536" t="str">
        <f>長期資金収支計画!AA4</f>
        <v>２３年次</v>
      </c>
      <c r="BC1" s="537"/>
      <c r="BD1" s="536" t="str">
        <f>長期資金収支計画!AB4</f>
        <v>２４年次</v>
      </c>
      <c r="BE1" s="537"/>
      <c r="BF1" s="536" t="str">
        <f>長期資金収支計画!AC4</f>
        <v>２５年次</v>
      </c>
      <c r="BG1" s="537"/>
      <c r="BH1" s="536" t="str">
        <f>長期資金収支計画!AD4</f>
        <v>２６年次</v>
      </c>
      <c r="BI1" s="537"/>
      <c r="BJ1" s="536" t="str">
        <f>長期資金収支計画!AE4</f>
        <v>２７年次</v>
      </c>
      <c r="BK1" s="537"/>
      <c r="BL1" s="536" t="str">
        <f>長期資金収支計画!AF4</f>
        <v>２８年次</v>
      </c>
      <c r="BM1" s="537"/>
      <c r="BN1" s="536" t="str">
        <f>長期資金収支計画!AG4</f>
        <v>２９年次</v>
      </c>
      <c r="BO1" s="537"/>
      <c r="BP1" s="536" t="str">
        <f>長期資金収支計画!AH4</f>
        <v>３０年次</v>
      </c>
      <c r="BQ1" s="537"/>
    </row>
    <row r="2" spans="1:69" ht="17.25" customHeight="1" x14ac:dyDescent="0.15">
      <c r="B2" s="529"/>
      <c r="C2" s="532"/>
      <c r="D2" s="534"/>
      <c r="E2" s="534"/>
      <c r="F2" s="532"/>
      <c r="G2" s="526"/>
      <c r="H2" s="449" t="s">
        <v>455</v>
      </c>
      <c r="I2" s="450">
        <f>SUM(H$7:H$200)</f>
        <v>0</v>
      </c>
      <c r="J2" s="449" t="s">
        <v>455</v>
      </c>
      <c r="K2" s="450">
        <f t="shared" ref="K2" si="0">SUM(J$7:J$200)</f>
        <v>0</v>
      </c>
      <c r="L2" s="449" t="s">
        <v>455</v>
      </c>
      <c r="M2" s="450">
        <f t="shared" ref="M2" si="1">SUM(L$7:L$200)</f>
        <v>0</v>
      </c>
      <c r="N2" s="449" t="s">
        <v>455</v>
      </c>
      <c r="O2" s="450">
        <f t="shared" ref="O2" si="2">SUM(N$7:N$200)</f>
        <v>0</v>
      </c>
      <c r="P2" s="449" t="s">
        <v>455</v>
      </c>
      <c r="Q2" s="450">
        <f t="shared" ref="Q2:BM2" si="3">SUM(P$7:P$200)</f>
        <v>0</v>
      </c>
      <c r="R2" s="449" t="s">
        <v>455</v>
      </c>
      <c r="S2" s="450">
        <f t="shared" si="3"/>
        <v>0</v>
      </c>
      <c r="T2" s="449" t="s">
        <v>455</v>
      </c>
      <c r="U2" s="450">
        <f t="shared" si="3"/>
        <v>0</v>
      </c>
      <c r="V2" s="449" t="s">
        <v>455</v>
      </c>
      <c r="W2" s="450">
        <f t="shared" si="3"/>
        <v>0</v>
      </c>
      <c r="X2" s="449" t="s">
        <v>455</v>
      </c>
      <c r="Y2" s="450">
        <f t="shared" si="3"/>
        <v>0</v>
      </c>
      <c r="Z2" s="449" t="s">
        <v>455</v>
      </c>
      <c r="AA2" s="450">
        <f t="shared" si="3"/>
        <v>0</v>
      </c>
      <c r="AB2" s="449" t="s">
        <v>455</v>
      </c>
      <c r="AC2" s="450">
        <f t="shared" si="3"/>
        <v>0</v>
      </c>
      <c r="AD2" s="449" t="s">
        <v>455</v>
      </c>
      <c r="AE2" s="450">
        <f t="shared" si="3"/>
        <v>0</v>
      </c>
      <c r="AF2" s="449" t="s">
        <v>455</v>
      </c>
      <c r="AG2" s="450">
        <f t="shared" si="3"/>
        <v>0</v>
      </c>
      <c r="AH2" s="449" t="s">
        <v>455</v>
      </c>
      <c r="AI2" s="450">
        <f t="shared" si="3"/>
        <v>0</v>
      </c>
      <c r="AJ2" s="449" t="s">
        <v>455</v>
      </c>
      <c r="AK2" s="450">
        <f t="shared" si="3"/>
        <v>0</v>
      </c>
      <c r="AL2" s="449" t="s">
        <v>455</v>
      </c>
      <c r="AM2" s="450">
        <f t="shared" si="3"/>
        <v>0</v>
      </c>
      <c r="AN2" s="449" t="s">
        <v>455</v>
      </c>
      <c r="AO2" s="450">
        <f t="shared" si="3"/>
        <v>0</v>
      </c>
      <c r="AP2" s="449" t="s">
        <v>455</v>
      </c>
      <c r="AQ2" s="450">
        <f t="shared" si="3"/>
        <v>0</v>
      </c>
      <c r="AR2" s="449" t="s">
        <v>455</v>
      </c>
      <c r="AS2" s="450">
        <f t="shared" si="3"/>
        <v>0</v>
      </c>
      <c r="AT2" s="449" t="s">
        <v>455</v>
      </c>
      <c r="AU2" s="450">
        <f t="shared" si="3"/>
        <v>0</v>
      </c>
      <c r="AV2" s="449" t="s">
        <v>455</v>
      </c>
      <c r="AW2" s="450">
        <f t="shared" si="3"/>
        <v>0</v>
      </c>
      <c r="AX2" s="449" t="s">
        <v>455</v>
      </c>
      <c r="AY2" s="450">
        <f t="shared" si="3"/>
        <v>0</v>
      </c>
      <c r="AZ2" s="449" t="s">
        <v>455</v>
      </c>
      <c r="BA2" s="450">
        <f t="shared" si="3"/>
        <v>0</v>
      </c>
      <c r="BB2" s="449" t="s">
        <v>455</v>
      </c>
      <c r="BC2" s="450">
        <f t="shared" si="3"/>
        <v>0</v>
      </c>
      <c r="BD2" s="449" t="s">
        <v>455</v>
      </c>
      <c r="BE2" s="450">
        <f t="shared" si="3"/>
        <v>0</v>
      </c>
      <c r="BF2" s="449" t="s">
        <v>455</v>
      </c>
      <c r="BG2" s="450">
        <f t="shared" si="3"/>
        <v>0</v>
      </c>
      <c r="BH2" s="449" t="s">
        <v>455</v>
      </c>
      <c r="BI2" s="450">
        <f t="shared" si="3"/>
        <v>0</v>
      </c>
      <c r="BJ2" s="449" t="s">
        <v>455</v>
      </c>
      <c r="BK2" s="450">
        <f t="shared" si="3"/>
        <v>0</v>
      </c>
      <c r="BL2" s="449" t="s">
        <v>455</v>
      </c>
      <c r="BM2" s="450">
        <f t="shared" si="3"/>
        <v>0</v>
      </c>
      <c r="BN2" s="449" t="s">
        <v>455</v>
      </c>
      <c r="BO2" s="450">
        <f t="shared" ref="BO2:BQ2" si="4">SUM(BN$7:BN$200)</f>
        <v>0</v>
      </c>
      <c r="BP2" s="449" t="s">
        <v>455</v>
      </c>
      <c r="BQ2" s="450">
        <f t="shared" si="4"/>
        <v>0</v>
      </c>
    </row>
    <row r="3" spans="1:69" ht="17.25" customHeight="1" x14ac:dyDescent="0.15">
      <c r="B3" s="529"/>
      <c r="C3" s="532"/>
      <c r="D3" s="534"/>
      <c r="E3" s="534"/>
      <c r="F3" s="532"/>
      <c r="G3" s="526"/>
      <c r="H3" s="449" t="s">
        <v>456</v>
      </c>
      <c r="I3" s="450">
        <f ca="1">SUM(I4:I6)</f>
        <v>0</v>
      </c>
      <c r="J3" s="449" t="s">
        <v>456</v>
      </c>
      <c r="K3" s="450">
        <f t="shared" ref="K3" ca="1" si="5">SUM(K4:K6)</f>
        <v>0</v>
      </c>
      <c r="L3" s="449" t="s">
        <v>456</v>
      </c>
      <c r="M3" s="450">
        <f t="shared" ref="M3" ca="1" si="6">SUM(M4:M6)</f>
        <v>0</v>
      </c>
      <c r="N3" s="449" t="s">
        <v>456</v>
      </c>
      <c r="O3" s="450">
        <f t="shared" ref="O3" ca="1" si="7">SUM(O4:O6)</f>
        <v>0</v>
      </c>
      <c r="P3" s="449" t="s">
        <v>456</v>
      </c>
      <c r="Q3" s="450">
        <f t="shared" ref="Q3" ca="1" si="8">SUM(Q4:Q6)</f>
        <v>0</v>
      </c>
      <c r="R3" s="449" t="s">
        <v>456</v>
      </c>
      <c r="S3" s="450">
        <f t="shared" ref="S3" ca="1" si="9">SUM(S4:S6)</f>
        <v>0</v>
      </c>
      <c r="T3" s="449" t="s">
        <v>456</v>
      </c>
      <c r="U3" s="450">
        <f t="shared" ref="U3" ca="1" si="10">SUM(U4:U6)</f>
        <v>0</v>
      </c>
      <c r="V3" s="449" t="s">
        <v>456</v>
      </c>
      <c r="W3" s="450">
        <f t="shared" ref="W3" ca="1" si="11">SUM(W4:W6)</f>
        <v>0</v>
      </c>
      <c r="X3" s="449" t="s">
        <v>456</v>
      </c>
      <c r="Y3" s="450">
        <f t="shared" ref="Y3" ca="1" si="12">SUM(Y4:Y6)</f>
        <v>0</v>
      </c>
      <c r="Z3" s="449" t="s">
        <v>456</v>
      </c>
      <c r="AA3" s="450">
        <f t="shared" ref="AA3" ca="1" si="13">SUM(AA4:AA6)</f>
        <v>0</v>
      </c>
      <c r="AB3" s="449" t="s">
        <v>456</v>
      </c>
      <c r="AC3" s="450">
        <f t="shared" ref="AC3" ca="1" si="14">SUM(AC4:AC6)</f>
        <v>0</v>
      </c>
      <c r="AD3" s="449" t="s">
        <v>456</v>
      </c>
      <c r="AE3" s="450">
        <f t="shared" ref="AE3" ca="1" si="15">SUM(AE4:AE6)</f>
        <v>0</v>
      </c>
      <c r="AF3" s="449" t="s">
        <v>456</v>
      </c>
      <c r="AG3" s="450">
        <f t="shared" ref="AG3" ca="1" si="16">SUM(AG4:AG6)</f>
        <v>0</v>
      </c>
      <c r="AH3" s="449" t="s">
        <v>456</v>
      </c>
      <c r="AI3" s="450">
        <f t="shared" ref="AI3" ca="1" si="17">SUM(AI4:AI6)</f>
        <v>0</v>
      </c>
      <c r="AJ3" s="449" t="s">
        <v>456</v>
      </c>
      <c r="AK3" s="450">
        <f t="shared" ref="AK3" ca="1" si="18">SUM(AK4:AK6)</f>
        <v>0</v>
      </c>
      <c r="AL3" s="449" t="s">
        <v>456</v>
      </c>
      <c r="AM3" s="450">
        <f t="shared" ref="AM3" ca="1" si="19">SUM(AM4:AM6)</f>
        <v>0</v>
      </c>
      <c r="AN3" s="449" t="s">
        <v>456</v>
      </c>
      <c r="AO3" s="450">
        <f t="shared" ref="AO3" ca="1" si="20">SUM(AO4:AO6)</f>
        <v>0</v>
      </c>
      <c r="AP3" s="449" t="s">
        <v>456</v>
      </c>
      <c r="AQ3" s="450">
        <f t="shared" ref="AQ3" ca="1" si="21">SUM(AQ4:AQ6)</f>
        <v>0</v>
      </c>
      <c r="AR3" s="449" t="s">
        <v>456</v>
      </c>
      <c r="AS3" s="450">
        <f t="shared" ref="AS3" ca="1" si="22">SUM(AS4:AS6)</f>
        <v>0</v>
      </c>
      <c r="AT3" s="449" t="s">
        <v>456</v>
      </c>
      <c r="AU3" s="450">
        <f t="shared" ref="AU3" ca="1" si="23">SUM(AU4:AU6)</f>
        <v>0</v>
      </c>
      <c r="AV3" s="449" t="s">
        <v>456</v>
      </c>
      <c r="AW3" s="450">
        <f t="shared" ref="AW3" ca="1" si="24">SUM(AW4:AW6)</f>
        <v>0</v>
      </c>
      <c r="AX3" s="449" t="s">
        <v>456</v>
      </c>
      <c r="AY3" s="450">
        <f t="shared" ref="AY3" ca="1" si="25">SUM(AY4:AY6)</f>
        <v>0</v>
      </c>
      <c r="AZ3" s="449" t="s">
        <v>456</v>
      </c>
      <c r="BA3" s="450">
        <f t="shared" ref="BA3" ca="1" si="26">SUM(BA4:BA6)</f>
        <v>0</v>
      </c>
      <c r="BB3" s="449" t="s">
        <v>456</v>
      </c>
      <c r="BC3" s="450">
        <f t="shared" ref="BC3" ca="1" si="27">SUM(BC4:BC6)</f>
        <v>0</v>
      </c>
      <c r="BD3" s="449" t="s">
        <v>456</v>
      </c>
      <c r="BE3" s="450">
        <f t="shared" ref="BE3" ca="1" si="28">SUM(BE4:BE6)</f>
        <v>0</v>
      </c>
      <c r="BF3" s="449" t="s">
        <v>456</v>
      </c>
      <c r="BG3" s="450">
        <f t="shared" ref="BG3" ca="1" si="29">SUM(BG4:BG6)</f>
        <v>0</v>
      </c>
      <c r="BH3" s="449" t="s">
        <v>456</v>
      </c>
      <c r="BI3" s="450">
        <f t="shared" ref="BI3" ca="1" si="30">SUM(BI4:BI6)</f>
        <v>0</v>
      </c>
      <c r="BJ3" s="449" t="s">
        <v>456</v>
      </c>
      <c r="BK3" s="450">
        <f t="shared" ref="BK3" ca="1" si="31">SUM(BK4:BK6)</f>
        <v>0</v>
      </c>
      <c r="BL3" s="449" t="s">
        <v>456</v>
      </c>
      <c r="BM3" s="450">
        <f t="shared" ref="BM3" ca="1" si="32">SUM(BM4:BM6)</f>
        <v>0</v>
      </c>
      <c r="BN3" s="449" t="s">
        <v>456</v>
      </c>
      <c r="BO3" s="450">
        <f t="shared" ref="BO3" ca="1" si="33">SUM(BO4:BO6)</f>
        <v>0</v>
      </c>
      <c r="BP3" s="449" t="s">
        <v>456</v>
      </c>
      <c r="BQ3" s="450">
        <f t="shared" ref="BQ3" ca="1" si="34">SUM(BQ4:BQ6)</f>
        <v>0</v>
      </c>
    </row>
    <row r="4" spans="1:69" ht="17.25" customHeight="1" x14ac:dyDescent="0.15">
      <c r="A4" s="448">
        <v>1</v>
      </c>
      <c r="B4" s="529"/>
      <c r="C4" s="532"/>
      <c r="D4" s="534"/>
      <c r="E4" s="534"/>
      <c r="F4" s="532"/>
      <c r="G4" s="526"/>
      <c r="H4" s="451" t="s">
        <v>457</v>
      </c>
      <c r="I4" s="452">
        <f ca="1">SUMIF($A$7:$Q$200,$A4,I$7:I$200)</f>
        <v>0</v>
      </c>
      <c r="J4" s="451" t="s">
        <v>457</v>
      </c>
      <c r="K4" s="452">
        <f t="shared" ref="K4:K6" ca="1" si="35">SUMIF($A$7:$Q$200,$A4,K$7:K$200)</f>
        <v>0</v>
      </c>
      <c r="L4" s="451" t="s">
        <v>457</v>
      </c>
      <c r="M4" s="452">
        <f t="shared" ref="M4:M6" ca="1" si="36">SUMIF($A$7:$Q$200,$A4,M$7:M$200)</f>
        <v>0</v>
      </c>
      <c r="N4" s="451" t="s">
        <v>457</v>
      </c>
      <c r="O4" s="452">
        <f t="shared" ref="O4:O6" ca="1" si="37">SUMIF($A$7:$Q$200,$A4,O$7:O$200)</f>
        <v>0</v>
      </c>
      <c r="P4" s="451" t="s">
        <v>457</v>
      </c>
      <c r="Q4" s="452">
        <f t="shared" ref="Q4:AE6" ca="1" si="38">SUMIF($A$7:$Q$200,$A4,Q$7:Q$200)</f>
        <v>0</v>
      </c>
      <c r="R4" s="451" t="s">
        <v>457</v>
      </c>
      <c r="S4" s="452">
        <f t="shared" ca="1" si="38"/>
        <v>0</v>
      </c>
      <c r="T4" s="451" t="s">
        <v>457</v>
      </c>
      <c r="U4" s="452">
        <f t="shared" ca="1" si="38"/>
        <v>0</v>
      </c>
      <c r="V4" s="451" t="s">
        <v>457</v>
      </c>
      <c r="W4" s="452">
        <f t="shared" ca="1" si="38"/>
        <v>0</v>
      </c>
      <c r="X4" s="451" t="s">
        <v>457</v>
      </c>
      <c r="Y4" s="452">
        <f t="shared" ca="1" si="38"/>
        <v>0</v>
      </c>
      <c r="Z4" s="451" t="s">
        <v>457</v>
      </c>
      <c r="AA4" s="452">
        <f t="shared" ca="1" si="38"/>
        <v>0</v>
      </c>
      <c r="AB4" s="451" t="s">
        <v>457</v>
      </c>
      <c r="AC4" s="452">
        <f t="shared" ca="1" si="38"/>
        <v>0</v>
      </c>
      <c r="AD4" s="451" t="s">
        <v>457</v>
      </c>
      <c r="AE4" s="452">
        <f t="shared" ca="1" si="38"/>
        <v>0</v>
      </c>
      <c r="AF4" s="451" t="s">
        <v>457</v>
      </c>
      <c r="AG4" s="452">
        <f t="shared" ref="AG4:BQ6" ca="1" si="39">SUMIF($A$7:$Q$200,$A4,AG$7:AG$200)</f>
        <v>0</v>
      </c>
      <c r="AH4" s="451" t="s">
        <v>457</v>
      </c>
      <c r="AI4" s="452">
        <f t="shared" ca="1" si="39"/>
        <v>0</v>
      </c>
      <c r="AJ4" s="451" t="s">
        <v>457</v>
      </c>
      <c r="AK4" s="452">
        <f t="shared" ca="1" si="39"/>
        <v>0</v>
      </c>
      <c r="AL4" s="451" t="s">
        <v>457</v>
      </c>
      <c r="AM4" s="452">
        <f t="shared" ca="1" si="39"/>
        <v>0</v>
      </c>
      <c r="AN4" s="451" t="s">
        <v>457</v>
      </c>
      <c r="AO4" s="452">
        <f t="shared" ca="1" si="39"/>
        <v>0</v>
      </c>
      <c r="AP4" s="451" t="s">
        <v>457</v>
      </c>
      <c r="AQ4" s="452">
        <f t="shared" ca="1" si="39"/>
        <v>0</v>
      </c>
      <c r="AR4" s="451" t="s">
        <v>457</v>
      </c>
      <c r="AS4" s="452">
        <f t="shared" ca="1" si="39"/>
        <v>0</v>
      </c>
      <c r="AT4" s="451" t="s">
        <v>457</v>
      </c>
      <c r="AU4" s="452">
        <f t="shared" ca="1" si="39"/>
        <v>0</v>
      </c>
      <c r="AV4" s="451" t="s">
        <v>457</v>
      </c>
      <c r="AW4" s="452">
        <f t="shared" ca="1" si="39"/>
        <v>0</v>
      </c>
      <c r="AX4" s="451" t="s">
        <v>457</v>
      </c>
      <c r="AY4" s="452">
        <f t="shared" ca="1" si="39"/>
        <v>0</v>
      </c>
      <c r="AZ4" s="451" t="s">
        <v>457</v>
      </c>
      <c r="BA4" s="452">
        <f t="shared" ca="1" si="39"/>
        <v>0</v>
      </c>
      <c r="BB4" s="451" t="s">
        <v>457</v>
      </c>
      <c r="BC4" s="452">
        <f t="shared" ca="1" si="39"/>
        <v>0</v>
      </c>
      <c r="BD4" s="451" t="s">
        <v>457</v>
      </c>
      <c r="BE4" s="452">
        <f t="shared" ca="1" si="39"/>
        <v>0</v>
      </c>
      <c r="BF4" s="451" t="s">
        <v>457</v>
      </c>
      <c r="BG4" s="452">
        <f t="shared" ca="1" si="39"/>
        <v>0</v>
      </c>
      <c r="BH4" s="451" t="s">
        <v>457</v>
      </c>
      <c r="BI4" s="452">
        <f t="shared" ca="1" si="39"/>
        <v>0</v>
      </c>
      <c r="BJ4" s="451" t="s">
        <v>457</v>
      </c>
      <c r="BK4" s="452">
        <f t="shared" ca="1" si="39"/>
        <v>0</v>
      </c>
      <c r="BL4" s="451" t="s">
        <v>457</v>
      </c>
      <c r="BM4" s="452">
        <f t="shared" ca="1" si="39"/>
        <v>0</v>
      </c>
      <c r="BN4" s="451" t="s">
        <v>457</v>
      </c>
      <c r="BO4" s="452">
        <f t="shared" ca="1" si="39"/>
        <v>0</v>
      </c>
      <c r="BP4" s="451" t="s">
        <v>457</v>
      </c>
      <c r="BQ4" s="452">
        <f t="shared" ca="1" si="39"/>
        <v>0</v>
      </c>
    </row>
    <row r="5" spans="1:69" ht="17.25" customHeight="1" x14ac:dyDescent="0.15">
      <c r="A5" s="448">
        <v>2</v>
      </c>
      <c r="B5" s="529"/>
      <c r="C5" s="532"/>
      <c r="D5" s="534"/>
      <c r="E5" s="534"/>
      <c r="F5" s="532"/>
      <c r="G5" s="526"/>
      <c r="H5" s="453" t="s">
        <v>458</v>
      </c>
      <c r="I5" s="454">
        <f ca="1">SUMIF($A$7:$Q$200,$A5,I$7:I$200)</f>
        <v>0</v>
      </c>
      <c r="J5" s="453" t="s">
        <v>458</v>
      </c>
      <c r="K5" s="454">
        <f t="shared" ca="1" si="35"/>
        <v>0</v>
      </c>
      <c r="L5" s="453" t="s">
        <v>458</v>
      </c>
      <c r="M5" s="454">
        <f t="shared" ca="1" si="36"/>
        <v>0</v>
      </c>
      <c r="N5" s="453" t="s">
        <v>458</v>
      </c>
      <c r="O5" s="454">
        <f t="shared" ca="1" si="37"/>
        <v>0</v>
      </c>
      <c r="P5" s="453" t="s">
        <v>458</v>
      </c>
      <c r="Q5" s="454">
        <f t="shared" ca="1" si="38"/>
        <v>0</v>
      </c>
      <c r="R5" s="453" t="s">
        <v>458</v>
      </c>
      <c r="S5" s="454">
        <f t="shared" ca="1" si="38"/>
        <v>0</v>
      </c>
      <c r="T5" s="453" t="s">
        <v>458</v>
      </c>
      <c r="U5" s="454">
        <f t="shared" ca="1" si="38"/>
        <v>0</v>
      </c>
      <c r="V5" s="453" t="s">
        <v>458</v>
      </c>
      <c r="W5" s="454">
        <f t="shared" ca="1" si="38"/>
        <v>0</v>
      </c>
      <c r="X5" s="453" t="s">
        <v>458</v>
      </c>
      <c r="Y5" s="454">
        <f t="shared" ca="1" si="38"/>
        <v>0</v>
      </c>
      <c r="Z5" s="453" t="s">
        <v>458</v>
      </c>
      <c r="AA5" s="454">
        <f t="shared" ca="1" si="38"/>
        <v>0</v>
      </c>
      <c r="AB5" s="453" t="s">
        <v>458</v>
      </c>
      <c r="AC5" s="454">
        <f t="shared" ca="1" si="38"/>
        <v>0</v>
      </c>
      <c r="AD5" s="453" t="s">
        <v>458</v>
      </c>
      <c r="AE5" s="454">
        <f t="shared" ca="1" si="38"/>
        <v>0</v>
      </c>
      <c r="AF5" s="453" t="s">
        <v>458</v>
      </c>
      <c r="AG5" s="454">
        <f t="shared" ca="1" si="39"/>
        <v>0</v>
      </c>
      <c r="AH5" s="453" t="s">
        <v>458</v>
      </c>
      <c r="AI5" s="454">
        <f t="shared" ca="1" si="39"/>
        <v>0</v>
      </c>
      <c r="AJ5" s="453" t="s">
        <v>458</v>
      </c>
      <c r="AK5" s="454">
        <f t="shared" ca="1" si="39"/>
        <v>0</v>
      </c>
      <c r="AL5" s="453" t="s">
        <v>458</v>
      </c>
      <c r="AM5" s="454">
        <f t="shared" ca="1" si="39"/>
        <v>0</v>
      </c>
      <c r="AN5" s="453" t="s">
        <v>458</v>
      </c>
      <c r="AO5" s="454">
        <f t="shared" ca="1" si="39"/>
        <v>0</v>
      </c>
      <c r="AP5" s="453" t="s">
        <v>458</v>
      </c>
      <c r="AQ5" s="454">
        <f t="shared" ca="1" si="39"/>
        <v>0</v>
      </c>
      <c r="AR5" s="453" t="s">
        <v>458</v>
      </c>
      <c r="AS5" s="454">
        <f t="shared" ca="1" si="39"/>
        <v>0</v>
      </c>
      <c r="AT5" s="453" t="s">
        <v>458</v>
      </c>
      <c r="AU5" s="454">
        <f t="shared" ca="1" si="39"/>
        <v>0</v>
      </c>
      <c r="AV5" s="453" t="s">
        <v>458</v>
      </c>
      <c r="AW5" s="454">
        <f t="shared" ca="1" si="39"/>
        <v>0</v>
      </c>
      <c r="AX5" s="453" t="s">
        <v>458</v>
      </c>
      <c r="AY5" s="454">
        <f t="shared" ca="1" si="39"/>
        <v>0</v>
      </c>
      <c r="AZ5" s="453" t="s">
        <v>458</v>
      </c>
      <c r="BA5" s="454">
        <f t="shared" ca="1" si="39"/>
        <v>0</v>
      </c>
      <c r="BB5" s="453" t="s">
        <v>458</v>
      </c>
      <c r="BC5" s="454">
        <f t="shared" ca="1" si="39"/>
        <v>0</v>
      </c>
      <c r="BD5" s="453" t="s">
        <v>458</v>
      </c>
      <c r="BE5" s="454">
        <f t="shared" ca="1" si="39"/>
        <v>0</v>
      </c>
      <c r="BF5" s="453" t="s">
        <v>458</v>
      </c>
      <c r="BG5" s="454">
        <f t="shared" ca="1" si="39"/>
        <v>0</v>
      </c>
      <c r="BH5" s="453" t="s">
        <v>458</v>
      </c>
      <c r="BI5" s="454">
        <f t="shared" ca="1" si="39"/>
        <v>0</v>
      </c>
      <c r="BJ5" s="453" t="s">
        <v>458</v>
      </c>
      <c r="BK5" s="454">
        <f t="shared" ca="1" si="39"/>
        <v>0</v>
      </c>
      <c r="BL5" s="453" t="s">
        <v>458</v>
      </c>
      <c r="BM5" s="454">
        <f t="shared" ca="1" si="39"/>
        <v>0</v>
      </c>
      <c r="BN5" s="453" t="s">
        <v>458</v>
      </c>
      <c r="BO5" s="454">
        <f t="shared" ca="1" si="39"/>
        <v>0</v>
      </c>
      <c r="BP5" s="453" t="s">
        <v>458</v>
      </c>
      <c r="BQ5" s="454">
        <f t="shared" ca="1" si="39"/>
        <v>0</v>
      </c>
    </row>
    <row r="6" spans="1:69" ht="17.25" customHeight="1" x14ac:dyDescent="0.15">
      <c r="A6" s="448">
        <v>3</v>
      </c>
      <c r="B6" s="530"/>
      <c r="C6" s="533"/>
      <c r="D6" s="535"/>
      <c r="E6" s="535"/>
      <c r="F6" s="533"/>
      <c r="G6" s="527"/>
      <c r="H6" s="455" t="s">
        <v>459</v>
      </c>
      <c r="I6" s="456">
        <f ca="1">SUMIF($A$7:$Q$200,$A6,I$7:I$200)</f>
        <v>0</v>
      </c>
      <c r="J6" s="455" t="s">
        <v>459</v>
      </c>
      <c r="K6" s="456">
        <f t="shared" ca="1" si="35"/>
        <v>0</v>
      </c>
      <c r="L6" s="455" t="s">
        <v>459</v>
      </c>
      <c r="M6" s="456">
        <f t="shared" ca="1" si="36"/>
        <v>0</v>
      </c>
      <c r="N6" s="455" t="s">
        <v>459</v>
      </c>
      <c r="O6" s="456">
        <f t="shared" ca="1" si="37"/>
        <v>0</v>
      </c>
      <c r="P6" s="455" t="s">
        <v>459</v>
      </c>
      <c r="Q6" s="456">
        <f t="shared" ca="1" si="38"/>
        <v>0</v>
      </c>
      <c r="R6" s="455" t="s">
        <v>459</v>
      </c>
      <c r="S6" s="456">
        <f t="shared" ca="1" si="38"/>
        <v>0</v>
      </c>
      <c r="T6" s="455" t="s">
        <v>459</v>
      </c>
      <c r="U6" s="456">
        <f t="shared" ca="1" si="38"/>
        <v>0</v>
      </c>
      <c r="V6" s="455" t="s">
        <v>459</v>
      </c>
      <c r="W6" s="456">
        <f t="shared" ca="1" si="38"/>
        <v>0</v>
      </c>
      <c r="X6" s="455" t="s">
        <v>459</v>
      </c>
      <c r="Y6" s="456">
        <f t="shared" ca="1" si="38"/>
        <v>0</v>
      </c>
      <c r="Z6" s="455" t="s">
        <v>459</v>
      </c>
      <c r="AA6" s="456">
        <f t="shared" ca="1" si="38"/>
        <v>0</v>
      </c>
      <c r="AB6" s="455" t="s">
        <v>459</v>
      </c>
      <c r="AC6" s="456">
        <f t="shared" ca="1" si="38"/>
        <v>0</v>
      </c>
      <c r="AD6" s="455" t="s">
        <v>459</v>
      </c>
      <c r="AE6" s="456">
        <f t="shared" ca="1" si="38"/>
        <v>0</v>
      </c>
      <c r="AF6" s="455" t="s">
        <v>459</v>
      </c>
      <c r="AG6" s="456">
        <f t="shared" ca="1" si="39"/>
        <v>0</v>
      </c>
      <c r="AH6" s="455" t="s">
        <v>459</v>
      </c>
      <c r="AI6" s="456">
        <f t="shared" ca="1" si="39"/>
        <v>0</v>
      </c>
      <c r="AJ6" s="455" t="s">
        <v>459</v>
      </c>
      <c r="AK6" s="456">
        <f t="shared" ca="1" si="39"/>
        <v>0</v>
      </c>
      <c r="AL6" s="455" t="s">
        <v>459</v>
      </c>
      <c r="AM6" s="456">
        <f t="shared" ca="1" si="39"/>
        <v>0</v>
      </c>
      <c r="AN6" s="455" t="s">
        <v>459</v>
      </c>
      <c r="AO6" s="456">
        <f t="shared" ca="1" si="39"/>
        <v>0</v>
      </c>
      <c r="AP6" s="455" t="s">
        <v>459</v>
      </c>
      <c r="AQ6" s="456">
        <f t="shared" ca="1" si="39"/>
        <v>0</v>
      </c>
      <c r="AR6" s="455" t="s">
        <v>459</v>
      </c>
      <c r="AS6" s="456">
        <f t="shared" ca="1" si="39"/>
        <v>0</v>
      </c>
      <c r="AT6" s="455" t="s">
        <v>459</v>
      </c>
      <c r="AU6" s="456">
        <f t="shared" ca="1" si="39"/>
        <v>0</v>
      </c>
      <c r="AV6" s="455" t="s">
        <v>459</v>
      </c>
      <c r="AW6" s="456">
        <f t="shared" ca="1" si="39"/>
        <v>0</v>
      </c>
      <c r="AX6" s="455" t="s">
        <v>459</v>
      </c>
      <c r="AY6" s="456">
        <f t="shared" ca="1" si="39"/>
        <v>0</v>
      </c>
      <c r="AZ6" s="455" t="s">
        <v>459</v>
      </c>
      <c r="BA6" s="456">
        <f t="shared" ca="1" si="39"/>
        <v>0</v>
      </c>
      <c r="BB6" s="455" t="s">
        <v>459</v>
      </c>
      <c r="BC6" s="456">
        <f t="shared" ca="1" si="39"/>
        <v>0</v>
      </c>
      <c r="BD6" s="455" t="s">
        <v>459</v>
      </c>
      <c r="BE6" s="456">
        <f t="shared" ca="1" si="39"/>
        <v>0</v>
      </c>
      <c r="BF6" s="455" t="s">
        <v>459</v>
      </c>
      <c r="BG6" s="456">
        <f t="shared" ca="1" si="39"/>
        <v>0</v>
      </c>
      <c r="BH6" s="455" t="s">
        <v>459</v>
      </c>
      <c r="BI6" s="456">
        <f t="shared" ca="1" si="39"/>
        <v>0</v>
      </c>
      <c r="BJ6" s="455" t="s">
        <v>459</v>
      </c>
      <c r="BK6" s="456">
        <f t="shared" ca="1" si="39"/>
        <v>0</v>
      </c>
      <c r="BL6" s="455" t="s">
        <v>459</v>
      </c>
      <c r="BM6" s="456">
        <f t="shared" ca="1" si="39"/>
        <v>0</v>
      </c>
      <c r="BN6" s="455" t="s">
        <v>459</v>
      </c>
      <c r="BO6" s="456">
        <f t="shared" ca="1" si="39"/>
        <v>0</v>
      </c>
      <c r="BP6" s="455" t="s">
        <v>459</v>
      </c>
      <c r="BQ6" s="456">
        <f t="shared" ca="1" si="39"/>
        <v>0</v>
      </c>
    </row>
    <row r="7" spans="1:69" x14ac:dyDescent="0.15">
      <c r="A7" s="448" t="str">
        <f>IFERROR(VLOOKUP(B7,$B$207:$C$214,2,0),"")</f>
        <v/>
      </c>
      <c r="B7" s="457"/>
      <c r="C7" s="458"/>
      <c r="D7" s="459"/>
      <c r="E7" s="460"/>
      <c r="F7" s="458"/>
      <c r="G7" s="461" t="str">
        <f>IFERROR(VLOOKUP($F7,$F$207:$G$305,2,0),"")</f>
        <v/>
      </c>
      <c r="H7" s="462"/>
      <c r="I7" s="463">
        <f>IFERROR(IF($H7-($E7*$G7)&lt;$H7,IF($H7&lt;$E7*$G7,$H7,$E7*$G7)),)</f>
        <v>0</v>
      </c>
      <c r="J7" s="464">
        <f>IF(H7-I7&lt;0,0,H7-I7)</f>
        <v>0</v>
      </c>
      <c r="K7" s="463">
        <f>IFERROR(IF(H7-$E7*$G7&lt;$I7,H7-I7,$E7*$G7),0)</f>
        <v>0</v>
      </c>
      <c r="L7" s="464">
        <f>IF(J7-K7&lt;0,0,J7-K7)</f>
        <v>0</v>
      </c>
      <c r="M7" s="463">
        <f>IFERROR(IF(J7-$E7*$G7&lt;$I7,J7-K7,$E7*$G7),0)</f>
        <v>0</v>
      </c>
      <c r="N7" s="464">
        <f t="shared" ref="N7:N70" si="40">IF(L7-M7&lt;0,0,L7-M7)</f>
        <v>0</v>
      </c>
      <c r="O7" s="463">
        <f t="shared" ref="O7:O70" si="41">IFERROR(IF(L7-$E7*$G7&lt;$I7,L7-M7,$E7*$G7),0)</f>
        <v>0</v>
      </c>
      <c r="P7" s="464">
        <f t="shared" ref="P7:P70" si="42">IF(N7-O7&lt;0,0,N7-O7)</f>
        <v>0</v>
      </c>
      <c r="Q7" s="463">
        <f t="shared" ref="Q7:Q70" si="43">IFERROR(IF(N7-$E7*$G7&lt;$I7,N7-O7,$E7*$G7),0)</f>
        <v>0</v>
      </c>
      <c r="R7" s="464">
        <f t="shared" ref="R7:R70" si="44">IF(P7-Q7&lt;0,0,P7-Q7)</f>
        <v>0</v>
      </c>
      <c r="S7" s="463">
        <f t="shared" ref="S7:S70" si="45">IFERROR(IF(P7-$E7*$G7&lt;$I7,P7-Q7,$E7*$G7),0)</f>
        <v>0</v>
      </c>
      <c r="T7" s="464">
        <f t="shared" ref="T7:T70" si="46">IF(R7-S7&lt;0,0,R7-S7)</f>
        <v>0</v>
      </c>
      <c r="U7" s="463">
        <f t="shared" ref="U7:U70" si="47">IFERROR(IF(R7-$E7*$G7&lt;$I7,R7-S7,$E7*$G7),0)</f>
        <v>0</v>
      </c>
      <c r="V7" s="464">
        <f t="shared" ref="V7:V70" si="48">IF(T7-U7&lt;0,0,T7-U7)</f>
        <v>0</v>
      </c>
      <c r="W7" s="463">
        <f t="shared" ref="W7:W70" si="49">IFERROR(IF(T7-$E7*$G7&lt;$I7,T7-U7,$E7*$G7),0)</f>
        <v>0</v>
      </c>
      <c r="X7" s="464">
        <f t="shared" ref="X7:X70" si="50">IF(V7-W7&lt;0,0,V7-W7)</f>
        <v>0</v>
      </c>
      <c r="Y7" s="463">
        <f t="shared" ref="Y7:Y70" si="51">IFERROR(IF(V7-$E7*$G7&lt;$I7,V7-W7,$E7*$G7),0)</f>
        <v>0</v>
      </c>
      <c r="Z7" s="464">
        <f t="shared" ref="Z7:Z70" si="52">IF(X7-Y7&lt;0,0,X7-Y7)</f>
        <v>0</v>
      </c>
      <c r="AA7" s="463">
        <f t="shared" ref="AA7:AA70" si="53">IFERROR(IF(X7-$E7*$G7&lt;$I7,X7-Y7,$E7*$G7),0)</f>
        <v>0</v>
      </c>
      <c r="AB7" s="464">
        <f t="shared" ref="AB7:AB70" si="54">IF(Z7-AA7&lt;0,0,Z7-AA7)</f>
        <v>0</v>
      </c>
      <c r="AC7" s="463">
        <f t="shared" ref="AC7:AC70" si="55">IFERROR(IF(Z7-$E7*$G7&lt;$I7,Z7-AA7,$E7*$G7),0)</f>
        <v>0</v>
      </c>
      <c r="AD7" s="464">
        <f t="shared" ref="AD7:AD70" si="56">IF(AB7-AC7&lt;0,0,AB7-AC7)</f>
        <v>0</v>
      </c>
      <c r="AE7" s="463">
        <f t="shared" ref="AE7:AE70" si="57">IFERROR(IF(AB7-$E7*$G7&lt;$I7,AB7-AC7,$E7*$G7),0)</f>
        <v>0</v>
      </c>
      <c r="AF7" s="464">
        <f t="shared" ref="AF7:AF70" si="58">IF(AD7-AE7&lt;0,0,AD7-AE7)</f>
        <v>0</v>
      </c>
      <c r="AG7" s="463">
        <f t="shared" ref="AG7:AG70" si="59">IFERROR(IF(AD7-$E7*$G7&lt;$I7,AD7-AE7,$E7*$G7),0)</f>
        <v>0</v>
      </c>
      <c r="AH7" s="464">
        <f t="shared" ref="AH7:AH70" si="60">IF(AF7-AG7&lt;0,0,AF7-AG7)</f>
        <v>0</v>
      </c>
      <c r="AI7" s="463">
        <f t="shared" ref="AI7:AI70" si="61">IFERROR(IF(AF7-$E7*$G7&lt;$I7,AF7-AG7,$E7*$G7),0)</f>
        <v>0</v>
      </c>
      <c r="AJ7" s="464">
        <f t="shared" ref="AJ7:AJ70" si="62">IF(AH7-AI7&lt;0,0,AH7-AI7)</f>
        <v>0</v>
      </c>
      <c r="AK7" s="463">
        <f t="shared" ref="AK7:AK70" si="63">IFERROR(IF(AH7-$E7*$G7&lt;$I7,AH7-AI7,$E7*$G7),0)</f>
        <v>0</v>
      </c>
      <c r="AL7" s="464">
        <f t="shared" ref="AL7:AL70" si="64">IF(AJ7-AK7&lt;0,0,AJ7-AK7)</f>
        <v>0</v>
      </c>
      <c r="AM7" s="463">
        <f t="shared" ref="AM7:AM70" si="65">IFERROR(IF(AJ7-$E7*$G7&lt;$I7,AJ7-AK7,$E7*$G7),0)</f>
        <v>0</v>
      </c>
      <c r="AN7" s="464">
        <f t="shared" ref="AN7:AN70" si="66">IF(AL7-AM7&lt;0,0,AL7-AM7)</f>
        <v>0</v>
      </c>
      <c r="AO7" s="463">
        <f t="shared" ref="AO7:AO70" si="67">IFERROR(IF(AL7-$E7*$G7&lt;$I7,AL7-AM7,$E7*$G7),0)</f>
        <v>0</v>
      </c>
      <c r="AP7" s="464">
        <f t="shared" ref="AP7:AP70" si="68">IF(AN7-AO7&lt;0,0,AN7-AO7)</f>
        <v>0</v>
      </c>
      <c r="AQ7" s="463">
        <f t="shared" ref="AQ7:AQ70" si="69">IFERROR(IF(AN7-$E7*$G7&lt;$I7,AN7-AO7,$E7*$G7),0)</f>
        <v>0</v>
      </c>
      <c r="AR7" s="464">
        <f t="shared" ref="AR7:AR70" si="70">IF(AP7-AQ7&lt;0,0,AP7-AQ7)</f>
        <v>0</v>
      </c>
      <c r="AS7" s="463">
        <f t="shared" ref="AS7:AS70" si="71">IFERROR(IF(AP7-$E7*$G7&lt;$I7,AP7-AQ7,$E7*$G7),0)</f>
        <v>0</v>
      </c>
      <c r="AT7" s="464">
        <f t="shared" ref="AT7:AT70" si="72">IF(AR7-AS7&lt;0,0,AR7-AS7)</f>
        <v>0</v>
      </c>
      <c r="AU7" s="463">
        <f t="shared" ref="AU7:AU70" si="73">IFERROR(IF(AR7-$E7*$G7&lt;$I7,AR7-AS7,$E7*$G7),0)</f>
        <v>0</v>
      </c>
      <c r="AV7" s="464">
        <f t="shared" ref="AV7:AV70" si="74">IF(AT7-AU7&lt;0,0,AT7-AU7)</f>
        <v>0</v>
      </c>
      <c r="AW7" s="463">
        <f t="shared" ref="AW7:AW70" si="75">IFERROR(IF(AT7-$E7*$G7&lt;$I7,AT7-AU7,$E7*$G7),0)</f>
        <v>0</v>
      </c>
      <c r="AX7" s="464">
        <f t="shared" ref="AX7:AX70" si="76">IF(AV7-AW7&lt;0,0,AV7-AW7)</f>
        <v>0</v>
      </c>
      <c r="AY7" s="463">
        <f t="shared" ref="AY7:AY70" si="77">IFERROR(IF(AV7-$E7*$G7&lt;$I7,AV7-AW7,$E7*$G7),0)</f>
        <v>0</v>
      </c>
      <c r="AZ7" s="464">
        <f t="shared" ref="AZ7:AZ70" si="78">IF(AX7-AY7&lt;0,0,AX7-AY7)</f>
        <v>0</v>
      </c>
      <c r="BA7" s="463">
        <f t="shared" ref="BA7:BA70" si="79">IFERROR(IF(AX7-$E7*$G7&lt;$I7,AX7-AY7,$E7*$G7),0)</f>
        <v>0</v>
      </c>
      <c r="BB7" s="464">
        <f t="shared" ref="BB7:BB70" si="80">IF(AZ7-BA7&lt;0,0,AZ7-BA7)</f>
        <v>0</v>
      </c>
      <c r="BC7" s="463">
        <f t="shared" ref="BC7:BC70" si="81">IFERROR(IF(AZ7-$E7*$G7&lt;$I7,AZ7-BA7,$E7*$G7),0)</f>
        <v>0</v>
      </c>
      <c r="BD7" s="464">
        <f t="shared" ref="BD7:BD70" si="82">IF(BB7-BC7&lt;0,0,BB7-BC7)</f>
        <v>0</v>
      </c>
      <c r="BE7" s="463">
        <f t="shared" ref="BE7:BE70" si="83">IFERROR(IF(BB7-$E7*$G7&lt;$I7,BB7-BC7,$E7*$G7),0)</f>
        <v>0</v>
      </c>
      <c r="BF7" s="464">
        <f t="shared" ref="BF7:BF70" si="84">IF(BD7-BE7&lt;0,0,BD7-BE7)</f>
        <v>0</v>
      </c>
      <c r="BG7" s="463">
        <f t="shared" ref="BG7:BG70" si="85">IFERROR(IF(BD7-$E7*$G7&lt;$I7,BD7-BE7,$E7*$G7),0)</f>
        <v>0</v>
      </c>
      <c r="BH7" s="464">
        <f t="shared" ref="BH7:BH70" si="86">IF(BF7-BG7&lt;0,0,BF7-BG7)</f>
        <v>0</v>
      </c>
      <c r="BI7" s="463">
        <f t="shared" ref="BI7:BI70" si="87">IFERROR(IF(BF7-$E7*$G7&lt;$I7,BF7-BG7,$E7*$G7),0)</f>
        <v>0</v>
      </c>
      <c r="BJ7" s="464">
        <f t="shared" ref="BJ7:BJ70" si="88">IF(BH7-BI7&lt;0,0,BH7-BI7)</f>
        <v>0</v>
      </c>
      <c r="BK7" s="463">
        <f t="shared" ref="BK7:BK70" si="89">IFERROR(IF(BH7-$E7*$G7&lt;$I7,BH7-BI7,$E7*$G7),0)</f>
        <v>0</v>
      </c>
      <c r="BL7" s="464">
        <f t="shared" ref="BL7:BL70" si="90">IF(BJ7-BK7&lt;0,0,BJ7-BK7)</f>
        <v>0</v>
      </c>
      <c r="BM7" s="463">
        <f t="shared" ref="BM7:BM70" si="91">IFERROR(IF(BJ7-$E7*$G7&lt;$I7,BJ7-BK7,$E7*$G7),0)</f>
        <v>0</v>
      </c>
      <c r="BN7" s="464">
        <f t="shared" ref="BN7:BN70" si="92">IF(BL7-BM7&lt;0,0,BL7-BM7)</f>
        <v>0</v>
      </c>
      <c r="BO7" s="463">
        <f t="shared" ref="BO7:BO70" si="93">IFERROR(IF(BL7-$E7*$G7&lt;$I7,BL7-BM7,$E7*$G7),0)</f>
        <v>0</v>
      </c>
      <c r="BP7" s="464">
        <f t="shared" ref="BP7:BP70" si="94">IF(BN7-BO7&lt;0,0,BN7-BO7)</f>
        <v>0</v>
      </c>
      <c r="BQ7" s="463">
        <f t="shared" ref="BQ7:BQ70" si="95">IFERROR(IF(BN7-$E7*$G7&lt;$I7,BN7-BO7,$E7*$G7),0)</f>
        <v>0</v>
      </c>
    </row>
    <row r="8" spans="1:69" x14ac:dyDescent="0.15">
      <c r="A8" s="448" t="str">
        <f t="shared" ref="A8:A71" si="96">IFERROR(VLOOKUP(B8,$B$207:$C$214,2,0),"")</f>
        <v/>
      </c>
      <c r="B8" s="465" t="s">
        <v>442</v>
      </c>
      <c r="C8" s="466"/>
      <c r="D8" s="467"/>
      <c r="E8" s="468"/>
      <c r="F8" s="466"/>
      <c r="G8" s="469" t="str">
        <f t="shared" ref="G8:G200" si="97">IFERROR(VLOOKUP($F8,$F$207:$G$305,2,0),"")</f>
        <v/>
      </c>
      <c r="H8" s="470"/>
      <c r="I8" s="463">
        <f t="shared" ref="I8:I71" si="98">IFERROR(IF($H8-($E8*$G8)&lt;$H8,IF($H8&lt;$E8*$G8,$H8,$E8*$G8)),)</f>
        <v>0</v>
      </c>
      <c r="J8" s="471">
        <f t="shared" ref="J8:J71" si="99">IF(H8-I8&lt;0,0,H8-I8)</f>
        <v>0</v>
      </c>
      <c r="K8" s="463">
        <f t="shared" ref="K8:K71" si="100">IFERROR(IF(H8-$E8*$G8&lt;$I8,H8-I8,$E8*$G8),0)</f>
        <v>0</v>
      </c>
      <c r="L8" s="471">
        <f t="shared" ref="L8:L71" si="101">IF(J8-K8&lt;0,0,J8-K8)</f>
        <v>0</v>
      </c>
      <c r="M8" s="463">
        <f t="shared" ref="M8:M71" si="102">IFERROR(IF(J8-$E8*$G8&lt;$I8,J8-K8,$E8*$G8),0)</f>
        <v>0</v>
      </c>
      <c r="N8" s="471">
        <f t="shared" si="40"/>
        <v>0</v>
      </c>
      <c r="O8" s="463">
        <f t="shared" si="41"/>
        <v>0</v>
      </c>
      <c r="P8" s="471">
        <f t="shared" si="42"/>
        <v>0</v>
      </c>
      <c r="Q8" s="463">
        <f t="shared" si="43"/>
        <v>0</v>
      </c>
      <c r="R8" s="471">
        <f t="shared" si="44"/>
        <v>0</v>
      </c>
      <c r="S8" s="463">
        <f t="shared" si="45"/>
        <v>0</v>
      </c>
      <c r="T8" s="471">
        <f t="shared" si="46"/>
        <v>0</v>
      </c>
      <c r="U8" s="463">
        <f t="shared" si="47"/>
        <v>0</v>
      </c>
      <c r="V8" s="471">
        <f t="shared" si="48"/>
        <v>0</v>
      </c>
      <c r="W8" s="463">
        <f t="shared" si="49"/>
        <v>0</v>
      </c>
      <c r="X8" s="471">
        <f t="shared" si="50"/>
        <v>0</v>
      </c>
      <c r="Y8" s="463">
        <f t="shared" si="51"/>
        <v>0</v>
      </c>
      <c r="Z8" s="471">
        <f t="shared" si="52"/>
        <v>0</v>
      </c>
      <c r="AA8" s="463">
        <f t="shared" si="53"/>
        <v>0</v>
      </c>
      <c r="AB8" s="471">
        <f t="shared" si="54"/>
        <v>0</v>
      </c>
      <c r="AC8" s="463">
        <f t="shared" si="55"/>
        <v>0</v>
      </c>
      <c r="AD8" s="471">
        <f t="shared" si="56"/>
        <v>0</v>
      </c>
      <c r="AE8" s="463">
        <f t="shared" si="57"/>
        <v>0</v>
      </c>
      <c r="AF8" s="471">
        <f t="shared" si="58"/>
        <v>0</v>
      </c>
      <c r="AG8" s="463">
        <f t="shared" si="59"/>
        <v>0</v>
      </c>
      <c r="AH8" s="471">
        <f t="shared" si="60"/>
        <v>0</v>
      </c>
      <c r="AI8" s="463">
        <f t="shared" si="61"/>
        <v>0</v>
      </c>
      <c r="AJ8" s="471">
        <f t="shared" si="62"/>
        <v>0</v>
      </c>
      <c r="AK8" s="463">
        <f t="shared" si="63"/>
        <v>0</v>
      </c>
      <c r="AL8" s="471">
        <f t="shared" si="64"/>
        <v>0</v>
      </c>
      <c r="AM8" s="463">
        <f t="shared" si="65"/>
        <v>0</v>
      </c>
      <c r="AN8" s="471">
        <f t="shared" si="66"/>
        <v>0</v>
      </c>
      <c r="AO8" s="463">
        <f t="shared" si="67"/>
        <v>0</v>
      </c>
      <c r="AP8" s="471">
        <f t="shared" si="68"/>
        <v>0</v>
      </c>
      <c r="AQ8" s="463">
        <f t="shared" si="69"/>
        <v>0</v>
      </c>
      <c r="AR8" s="471">
        <f t="shared" si="70"/>
        <v>0</v>
      </c>
      <c r="AS8" s="463">
        <f t="shared" si="71"/>
        <v>0</v>
      </c>
      <c r="AT8" s="471">
        <f t="shared" si="72"/>
        <v>0</v>
      </c>
      <c r="AU8" s="463">
        <f t="shared" si="73"/>
        <v>0</v>
      </c>
      <c r="AV8" s="471">
        <f t="shared" si="74"/>
        <v>0</v>
      </c>
      <c r="AW8" s="463">
        <f t="shared" si="75"/>
        <v>0</v>
      </c>
      <c r="AX8" s="471">
        <f t="shared" si="76"/>
        <v>0</v>
      </c>
      <c r="AY8" s="463">
        <f t="shared" si="77"/>
        <v>0</v>
      </c>
      <c r="AZ8" s="471">
        <f t="shared" si="78"/>
        <v>0</v>
      </c>
      <c r="BA8" s="463">
        <f t="shared" si="79"/>
        <v>0</v>
      </c>
      <c r="BB8" s="471">
        <f t="shared" si="80"/>
        <v>0</v>
      </c>
      <c r="BC8" s="463">
        <f t="shared" si="81"/>
        <v>0</v>
      </c>
      <c r="BD8" s="471">
        <f t="shared" si="82"/>
        <v>0</v>
      </c>
      <c r="BE8" s="463">
        <f t="shared" si="83"/>
        <v>0</v>
      </c>
      <c r="BF8" s="471">
        <f t="shared" si="84"/>
        <v>0</v>
      </c>
      <c r="BG8" s="463">
        <f t="shared" si="85"/>
        <v>0</v>
      </c>
      <c r="BH8" s="471">
        <f t="shared" si="86"/>
        <v>0</v>
      </c>
      <c r="BI8" s="463">
        <f t="shared" si="87"/>
        <v>0</v>
      </c>
      <c r="BJ8" s="471">
        <f t="shared" si="88"/>
        <v>0</v>
      </c>
      <c r="BK8" s="463">
        <f t="shared" si="89"/>
        <v>0</v>
      </c>
      <c r="BL8" s="471">
        <f t="shared" si="90"/>
        <v>0</v>
      </c>
      <c r="BM8" s="463">
        <f t="shared" si="91"/>
        <v>0</v>
      </c>
      <c r="BN8" s="471">
        <f t="shared" si="92"/>
        <v>0</v>
      </c>
      <c r="BO8" s="463">
        <f t="shared" si="93"/>
        <v>0</v>
      </c>
      <c r="BP8" s="471">
        <f t="shared" si="94"/>
        <v>0</v>
      </c>
      <c r="BQ8" s="463">
        <f t="shared" si="95"/>
        <v>0</v>
      </c>
    </row>
    <row r="9" spans="1:69" x14ac:dyDescent="0.15">
      <c r="A9" s="448" t="str">
        <f t="shared" si="96"/>
        <v/>
      </c>
      <c r="B9" s="465" t="s">
        <v>442</v>
      </c>
      <c r="C9" s="466"/>
      <c r="D9" s="467"/>
      <c r="E9" s="468"/>
      <c r="F9" s="466"/>
      <c r="G9" s="472" t="str">
        <f t="shared" si="97"/>
        <v/>
      </c>
      <c r="H9" s="470"/>
      <c r="I9" s="463">
        <f t="shared" si="98"/>
        <v>0</v>
      </c>
      <c r="J9" s="471">
        <f t="shared" si="99"/>
        <v>0</v>
      </c>
      <c r="K9" s="463">
        <f t="shared" si="100"/>
        <v>0</v>
      </c>
      <c r="L9" s="471">
        <f t="shared" si="101"/>
        <v>0</v>
      </c>
      <c r="M9" s="463">
        <f t="shared" si="102"/>
        <v>0</v>
      </c>
      <c r="N9" s="471">
        <f t="shared" si="40"/>
        <v>0</v>
      </c>
      <c r="O9" s="463">
        <f t="shared" si="41"/>
        <v>0</v>
      </c>
      <c r="P9" s="471">
        <f t="shared" si="42"/>
        <v>0</v>
      </c>
      <c r="Q9" s="463">
        <f t="shared" si="43"/>
        <v>0</v>
      </c>
      <c r="R9" s="471">
        <f t="shared" si="44"/>
        <v>0</v>
      </c>
      <c r="S9" s="463">
        <f t="shared" si="45"/>
        <v>0</v>
      </c>
      <c r="T9" s="471">
        <f t="shared" si="46"/>
        <v>0</v>
      </c>
      <c r="U9" s="463">
        <f t="shared" si="47"/>
        <v>0</v>
      </c>
      <c r="V9" s="471">
        <f t="shared" si="48"/>
        <v>0</v>
      </c>
      <c r="W9" s="463">
        <f t="shared" si="49"/>
        <v>0</v>
      </c>
      <c r="X9" s="471">
        <f t="shared" si="50"/>
        <v>0</v>
      </c>
      <c r="Y9" s="463">
        <f t="shared" si="51"/>
        <v>0</v>
      </c>
      <c r="Z9" s="471">
        <f t="shared" si="52"/>
        <v>0</v>
      </c>
      <c r="AA9" s="463">
        <f t="shared" si="53"/>
        <v>0</v>
      </c>
      <c r="AB9" s="471">
        <f t="shared" si="54"/>
        <v>0</v>
      </c>
      <c r="AC9" s="463">
        <f t="shared" si="55"/>
        <v>0</v>
      </c>
      <c r="AD9" s="471">
        <f t="shared" si="56"/>
        <v>0</v>
      </c>
      <c r="AE9" s="463">
        <f t="shared" si="57"/>
        <v>0</v>
      </c>
      <c r="AF9" s="471">
        <f t="shared" si="58"/>
        <v>0</v>
      </c>
      <c r="AG9" s="463">
        <f t="shared" si="59"/>
        <v>0</v>
      </c>
      <c r="AH9" s="471">
        <f t="shared" si="60"/>
        <v>0</v>
      </c>
      <c r="AI9" s="463">
        <f t="shared" si="61"/>
        <v>0</v>
      </c>
      <c r="AJ9" s="471">
        <f t="shared" si="62"/>
        <v>0</v>
      </c>
      <c r="AK9" s="463">
        <f t="shared" si="63"/>
        <v>0</v>
      </c>
      <c r="AL9" s="471">
        <f t="shared" si="64"/>
        <v>0</v>
      </c>
      <c r="AM9" s="463">
        <f t="shared" si="65"/>
        <v>0</v>
      </c>
      <c r="AN9" s="471">
        <f t="shared" si="66"/>
        <v>0</v>
      </c>
      <c r="AO9" s="463">
        <f t="shared" si="67"/>
        <v>0</v>
      </c>
      <c r="AP9" s="471">
        <f t="shared" si="68"/>
        <v>0</v>
      </c>
      <c r="AQ9" s="463">
        <f t="shared" si="69"/>
        <v>0</v>
      </c>
      <c r="AR9" s="471">
        <f t="shared" si="70"/>
        <v>0</v>
      </c>
      <c r="AS9" s="463">
        <f t="shared" si="71"/>
        <v>0</v>
      </c>
      <c r="AT9" s="471">
        <f t="shared" si="72"/>
        <v>0</v>
      </c>
      <c r="AU9" s="463">
        <f t="shared" si="73"/>
        <v>0</v>
      </c>
      <c r="AV9" s="471">
        <f t="shared" si="74"/>
        <v>0</v>
      </c>
      <c r="AW9" s="463">
        <f t="shared" si="75"/>
        <v>0</v>
      </c>
      <c r="AX9" s="471">
        <f t="shared" si="76"/>
        <v>0</v>
      </c>
      <c r="AY9" s="463">
        <f t="shared" si="77"/>
        <v>0</v>
      </c>
      <c r="AZ9" s="471">
        <f t="shared" si="78"/>
        <v>0</v>
      </c>
      <c r="BA9" s="463">
        <f t="shared" si="79"/>
        <v>0</v>
      </c>
      <c r="BB9" s="471">
        <f t="shared" si="80"/>
        <v>0</v>
      </c>
      <c r="BC9" s="463">
        <f t="shared" si="81"/>
        <v>0</v>
      </c>
      <c r="BD9" s="471">
        <f t="shared" si="82"/>
        <v>0</v>
      </c>
      <c r="BE9" s="463">
        <f t="shared" si="83"/>
        <v>0</v>
      </c>
      <c r="BF9" s="471">
        <f t="shared" si="84"/>
        <v>0</v>
      </c>
      <c r="BG9" s="463">
        <f t="shared" si="85"/>
        <v>0</v>
      </c>
      <c r="BH9" s="471">
        <f t="shared" si="86"/>
        <v>0</v>
      </c>
      <c r="BI9" s="463">
        <f t="shared" si="87"/>
        <v>0</v>
      </c>
      <c r="BJ9" s="471">
        <f t="shared" si="88"/>
        <v>0</v>
      </c>
      <c r="BK9" s="463">
        <f t="shared" si="89"/>
        <v>0</v>
      </c>
      <c r="BL9" s="471">
        <f t="shared" si="90"/>
        <v>0</v>
      </c>
      <c r="BM9" s="463">
        <f t="shared" si="91"/>
        <v>0</v>
      </c>
      <c r="BN9" s="471">
        <f t="shared" si="92"/>
        <v>0</v>
      </c>
      <c r="BO9" s="463">
        <f t="shared" si="93"/>
        <v>0</v>
      </c>
      <c r="BP9" s="471">
        <f t="shared" si="94"/>
        <v>0</v>
      </c>
      <c r="BQ9" s="463">
        <f t="shared" si="95"/>
        <v>0</v>
      </c>
    </row>
    <row r="10" spans="1:69" x14ac:dyDescent="0.15">
      <c r="A10" s="448" t="str">
        <f t="shared" si="96"/>
        <v/>
      </c>
      <c r="B10" s="465" t="s">
        <v>442</v>
      </c>
      <c r="C10" s="466"/>
      <c r="D10" s="467"/>
      <c r="E10" s="468"/>
      <c r="F10" s="466"/>
      <c r="G10" s="472" t="str">
        <f t="shared" si="97"/>
        <v/>
      </c>
      <c r="H10" s="470"/>
      <c r="I10" s="463">
        <f t="shared" si="98"/>
        <v>0</v>
      </c>
      <c r="J10" s="471">
        <f t="shared" si="99"/>
        <v>0</v>
      </c>
      <c r="K10" s="463">
        <f t="shared" si="100"/>
        <v>0</v>
      </c>
      <c r="L10" s="471">
        <f t="shared" si="101"/>
        <v>0</v>
      </c>
      <c r="M10" s="463">
        <f t="shared" si="102"/>
        <v>0</v>
      </c>
      <c r="N10" s="471">
        <f t="shared" si="40"/>
        <v>0</v>
      </c>
      <c r="O10" s="463">
        <f t="shared" si="41"/>
        <v>0</v>
      </c>
      <c r="P10" s="471">
        <f t="shared" si="42"/>
        <v>0</v>
      </c>
      <c r="Q10" s="463">
        <f t="shared" si="43"/>
        <v>0</v>
      </c>
      <c r="R10" s="471">
        <f t="shared" si="44"/>
        <v>0</v>
      </c>
      <c r="S10" s="463">
        <f t="shared" si="45"/>
        <v>0</v>
      </c>
      <c r="T10" s="471">
        <f t="shared" si="46"/>
        <v>0</v>
      </c>
      <c r="U10" s="463">
        <f t="shared" si="47"/>
        <v>0</v>
      </c>
      <c r="V10" s="471">
        <f t="shared" si="48"/>
        <v>0</v>
      </c>
      <c r="W10" s="463">
        <f t="shared" si="49"/>
        <v>0</v>
      </c>
      <c r="X10" s="471">
        <f t="shared" si="50"/>
        <v>0</v>
      </c>
      <c r="Y10" s="463">
        <f t="shared" si="51"/>
        <v>0</v>
      </c>
      <c r="Z10" s="471">
        <f t="shared" si="52"/>
        <v>0</v>
      </c>
      <c r="AA10" s="463">
        <f t="shared" si="53"/>
        <v>0</v>
      </c>
      <c r="AB10" s="471">
        <f t="shared" si="54"/>
        <v>0</v>
      </c>
      <c r="AC10" s="463">
        <f t="shared" si="55"/>
        <v>0</v>
      </c>
      <c r="AD10" s="471">
        <f t="shared" si="56"/>
        <v>0</v>
      </c>
      <c r="AE10" s="463">
        <f t="shared" si="57"/>
        <v>0</v>
      </c>
      <c r="AF10" s="471">
        <f t="shared" si="58"/>
        <v>0</v>
      </c>
      <c r="AG10" s="463">
        <f t="shared" si="59"/>
        <v>0</v>
      </c>
      <c r="AH10" s="471">
        <f t="shared" si="60"/>
        <v>0</v>
      </c>
      <c r="AI10" s="463">
        <f t="shared" si="61"/>
        <v>0</v>
      </c>
      <c r="AJ10" s="471">
        <f t="shared" si="62"/>
        <v>0</v>
      </c>
      <c r="AK10" s="463">
        <f t="shared" si="63"/>
        <v>0</v>
      </c>
      <c r="AL10" s="471">
        <f t="shared" si="64"/>
        <v>0</v>
      </c>
      <c r="AM10" s="463">
        <f t="shared" si="65"/>
        <v>0</v>
      </c>
      <c r="AN10" s="471">
        <f t="shared" si="66"/>
        <v>0</v>
      </c>
      <c r="AO10" s="463">
        <f t="shared" si="67"/>
        <v>0</v>
      </c>
      <c r="AP10" s="471">
        <f t="shared" si="68"/>
        <v>0</v>
      </c>
      <c r="AQ10" s="463">
        <f t="shared" si="69"/>
        <v>0</v>
      </c>
      <c r="AR10" s="471">
        <f t="shared" si="70"/>
        <v>0</v>
      </c>
      <c r="AS10" s="463">
        <f t="shared" si="71"/>
        <v>0</v>
      </c>
      <c r="AT10" s="471">
        <f t="shared" si="72"/>
        <v>0</v>
      </c>
      <c r="AU10" s="463">
        <f t="shared" si="73"/>
        <v>0</v>
      </c>
      <c r="AV10" s="471">
        <f t="shared" si="74"/>
        <v>0</v>
      </c>
      <c r="AW10" s="463">
        <f t="shared" si="75"/>
        <v>0</v>
      </c>
      <c r="AX10" s="471">
        <f t="shared" si="76"/>
        <v>0</v>
      </c>
      <c r="AY10" s="463">
        <f t="shared" si="77"/>
        <v>0</v>
      </c>
      <c r="AZ10" s="471">
        <f t="shared" si="78"/>
        <v>0</v>
      </c>
      <c r="BA10" s="463">
        <f t="shared" si="79"/>
        <v>0</v>
      </c>
      <c r="BB10" s="471">
        <f t="shared" si="80"/>
        <v>0</v>
      </c>
      <c r="BC10" s="463">
        <f t="shared" si="81"/>
        <v>0</v>
      </c>
      <c r="BD10" s="471">
        <f t="shared" si="82"/>
        <v>0</v>
      </c>
      <c r="BE10" s="463">
        <f t="shared" si="83"/>
        <v>0</v>
      </c>
      <c r="BF10" s="471">
        <f t="shared" si="84"/>
        <v>0</v>
      </c>
      <c r="BG10" s="463">
        <f t="shared" si="85"/>
        <v>0</v>
      </c>
      <c r="BH10" s="471">
        <f t="shared" si="86"/>
        <v>0</v>
      </c>
      <c r="BI10" s="463">
        <f t="shared" si="87"/>
        <v>0</v>
      </c>
      <c r="BJ10" s="471">
        <f t="shared" si="88"/>
        <v>0</v>
      </c>
      <c r="BK10" s="463">
        <f t="shared" si="89"/>
        <v>0</v>
      </c>
      <c r="BL10" s="471">
        <f t="shared" si="90"/>
        <v>0</v>
      </c>
      <c r="BM10" s="463">
        <f t="shared" si="91"/>
        <v>0</v>
      </c>
      <c r="BN10" s="471">
        <f t="shared" si="92"/>
        <v>0</v>
      </c>
      <c r="BO10" s="463">
        <f t="shared" si="93"/>
        <v>0</v>
      </c>
      <c r="BP10" s="471">
        <f t="shared" si="94"/>
        <v>0</v>
      </c>
      <c r="BQ10" s="463">
        <f t="shared" si="95"/>
        <v>0</v>
      </c>
    </row>
    <row r="11" spans="1:69" x14ac:dyDescent="0.15">
      <c r="A11" s="448" t="str">
        <f t="shared" si="96"/>
        <v/>
      </c>
      <c r="B11" s="465" t="s">
        <v>442</v>
      </c>
      <c r="C11" s="466"/>
      <c r="D11" s="467"/>
      <c r="E11" s="468"/>
      <c r="F11" s="466"/>
      <c r="G11" s="472" t="str">
        <f t="shared" si="97"/>
        <v/>
      </c>
      <c r="H11" s="470"/>
      <c r="I11" s="463">
        <f t="shared" si="98"/>
        <v>0</v>
      </c>
      <c r="J11" s="471">
        <f t="shared" si="99"/>
        <v>0</v>
      </c>
      <c r="K11" s="463">
        <f t="shared" si="100"/>
        <v>0</v>
      </c>
      <c r="L11" s="471">
        <f t="shared" si="101"/>
        <v>0</v>
      </c>
      <c r="M11" s="463">
        <f t="shared" si="102"/>
        <v>0</v>
      </c>
      <c r="N11" s="471">
        <f t="shared" si="40"/>
        <v>0</v>
      </c>
      <c r="O11" s="463">
        <f t="shared" si="41"/>
        <v>0</v>
      </c>
      <c r="P11" s="471">
        <f t="shared" si="42"/>
        <v>0</v>
      </c>
      <c r="Q11" s="463">
        <f t="shared" si="43"/>
        <v>0</v>
      </c>
      <c r="R11" s="471">
        <f t="shared" si="44"/>
        <v>0</v>
      </c>
      <c r="S11" s="463">
        <f t="shared" si="45"/>
        <v>0</v>
      </c>
      <c r="T11" s="471">
        <f t="shared" si="46"/>
        <v>0</v>
      </c>
      <c r="U11" s="463">
        <f t="shared" si="47"/>
        <v>0</v>
      </c>
      <c r="V11" s="471">
        <f t="shared" si="48"/>
        <v>0</v>
      </c>
      <c r="W11" s="463">
        <f t="shared" si="49"/>
        <v>0</v>
      </c>
      <c r="X11" s="471">
        <f t="shared" si="50"/>
        <v>0</v>
      </c>
      <c r="Y11" s="463">
        <f t="shared" si="51"/>
        <v>0</v>
      </c>
      <c r="Z11" s="471">
        <f t="shared" si="52"/>
        <v>0</v>
      </c>
      <c r="AA11" s="463">
        <f t="shared" si="53"/>
        <v>0</v>
      </c>
      <c r="AB11" s="471">
        <f t="shared" si="54"/>
        <v>0</v>
      </c>
      <c r="AC11" s="463">
        <f t="shared" si="55"/>
        <v>0</v>
      </c>
      <c r="AD11" s="471">
        <f t="shared" si="56"/>
        <v>0</v>
      </c>
      <c r="AE11" s="463">
        <f t="shared" si="57"/>
        <v>0</v>
      </c>
      <c r="AF11" s="471">
        <f t="shared" si="58"/>
        <v>0</v>
      </c>
      <c r="AG11" s="463">
        <f t="shared" si="59"/>
        <v>0</v>
      </c>
      <c r="AH11" s="471">
        <f t="shared" si="60"/>
        <v>0</v>
      </c>
      <c r="AI11" s="463">
        <f t="shared" si="61"/>
        <v>0</v>
      </c>
      <c r="AJ11" s="471">
        <f t="shared" si="62"/>
        <v>0</v>
      </c>
      <c r="AK11" s="463">
        <f t="shared" si="63"/>
        <v>0</v>
      </c>
      <c r="AL11" s="471">
        <f t="shared" si="64"/>
        <v>0</v>
      </c>
      <c r="AM11" s="463">
        <f t="shared" si="65"/>
        <v>0</v>
      </c>
      <c r="AN11" s="471">
        <f t="shared" si="66"/>
        <v>0</v>
      </c>
      <c r="AO11" s="463">
        <f t="shared" si="67"/>
        <v>0</v>
      </c>
      <c r="AP11" s="471">
        <f t="shared" si="68"/>
        <v>0</v>
      </c>
      <c r="AQ11" s="463">
        <f t="shared" si="69"/>
        <v>0</v>
      </c>
      <c r="AR11" s="471">
        <f t="shared" si="70"/>
        <v>0</v>
      </c>
      <c r="AS11" s="463">
        <f t="shared" si="71"/>
        <v>0</v>
      </c>
      <c r="AT11" s="471">
        <f t="shared" si="72"/>
        <v>0</v>
      </c>
      <c r="AU11" s="463">
        <f t="shared" si="73"/>
        <v>0</v>
      </c>
      <c r="AV11" s="471">
        <f t="shared" si="74"/>
        <v>0</v>
      </c>
      <c r="AW11" s="463">
        <f t="shared" si="75"/>
        <v>0</v>
      </c>
      <c r="AX11" s="471">
        <f t="shared" si="76"/>
        <v>0</v>
      </c>
      <c r="AY11" s="463">
        <f t="shared" si="77"/>
        <v>0</v>
      </c>
      <c r="AZ11" s="471">
        <f t="shared" si="78"/>
        <v>0</v>
      </c>
      <c r="BA11" s="463">
        <f t="shared" si="79"/>
        <v>0</v>
      </c>
      <c r="BB11" s="471">
        <f t="shared" si="80"/>
        <v>0</v>
      </c>
      <c r="BC11" s="463">
        <f t="shared" si="81"/>
        <v>0</v>
      </c>
      <c r="BD11" s="471">
        <f t="shared" si="82"/>
        <v>0</v>
      </c>
      <c r="BE11" s="463">
        <f t="shared" si="83"/>
        <v>0</v>
      </c>
      <c r="BF11" s="471">
        <f t="shared" si="84"/>
        <v>0</v>
      </c>
      <c r="BG11" s="463">
        <f t="shared" si="85"/>
        <v>0</v>
      </c>
      <c r="BH11" s="471">
        <f t="shared" si="86"/>
        <v>0</v>
      </c>
      <c r="BI11" s="463">
        <f t="shared" si="87"/>
        <v>0</v>
      </c>
      <c r="BJ11" s="471">
        <f t="shared" si="88"/>
        <v>0</v>
      </c>
      <c r="BK11" s="463">
        <f t="shared" si="89"/>
        <v>0</v>
      </c>
      <c r="BL11" s="471">
        <f t="shared" si="90"/>
        <v>0</v>
      </c>
      <c r="BM11" s="463">
        <f t="shared" si="91"/>
        <v>0</v>
      </c>
      <c r="BN11" s="471">
        <f t="shared" si="92"/>
        <v>0</v>
      </c>
      <c r="BO11" s="463">
        <f t="shared" si="93"/>
        <v>0</v>
      </c>
      <c r="BP11" s="471">
        <f t="shared" si="94"/>
        <v>0</v>
      </c>
      <c r="BQ11" s="463">
        <f t="shared" si="95"/>
        <v>0</v>
      </c>
    </row>
    <row r="12" spans="1:69" x14ac:dyDescent="0.15">
      <c r="A12" s="448" t="str">
        <f t="shared" si="96"/>
        <v/>
      </c>
      <c r="B12" s="465" t="s">
        <v>442</v>
      </c>
      <c r="C12" s="466"/>
      <c r="D12" s="467"/>
      <c r="E12" s="468"/>
      <c r="F12" s="466"/>
      <c r="G12" s="472" t="str">
        <f t="shared" si="97"/>
        <v/>
      </c>
      <c r="H12" s="470"/>
      <c r="I12" s="463">
        <f t="shared" si="98"/>
        <v>0</v>
      </c>
      <c r="J12" s="471">
        <f t="shared" si="99"/>
        <v>0</v>
      </c>
      <c r="K12" s="463">
        <f t="shared" si="100"/>
        <v>0</v>
      </c>
      <c r="L12" s="471">
        <f t="shared" si="101"/>
        <v>0</v>
      </c>
      <c r="M12" s="463">
        <f t="shared" si="102"/>
        <v>0</v>
      </c>
      <c r="N12" s="471">
        <f t="shared" si="40"/>
        <v>0</v>
      </c>
      <c r="O12" s="463">
        <f t="shared" si="41"/>
        <v>0</v>
      </c>
      <c r="P12" s="471">
        <f t="shared" si="42"/>
        <v>0</v>
      </c>
      <c r="Q12" s="463">
        <f t="shared" si="43"/>
        <v>0</v>
      </c>
      <c r="R12" s="471">
        <f t="shared" si="44"/>
        <v>0</v>
      </c>
      <c r="S12" s="463">
        <f t="shared" si="45"/>
        <v>0</v>
      </c>
      <c r="T12" s="471">
        <f t="shared" si="46"/>
        <v>0</v>
      </c>
      <c r="U12" s="463">
        <f t="shared" si="47"/>
        <v>0</v>
      </c>
      <c r="V12" s="471">
        <f t="shared" si="48"/>
        <v>0</v>
      </c>
      <c r="W12" s="463">
        <f t="shared" si="49"/>
        <v>0</v>
      </c>
      <c r="X12" s="471">
        <f t="shared" si="50"/>
        <v>0</v>
      </c>
      <c r="Y12" s="463">
        <f t="shared" si="51"/>
        <v>0</v>
      </c>
      <c r="Z12" s="471">
        <f t="shared" si="52"/>
        <v>0</v>
      </c>
      <c r="AA12" s="463">
        <f t="shared" si="53"/>
        <v>0</v>
      </c>
      <c r="AB12" s="471">
        <f t="shared" si="54"/>
        <v>0</v>
      </c>
      <c r="AC12" s="463">
        <f t="shared" si="55"/>
        <v>0</v>
      </c>
      <c r="AD12" s="471">
        <f t="shared" si="56"/>
        <v>0</v>
      </c>
      <c r="AE12" s="463">
        <f t="shared" si="57"/>
        <v>0</v>
      </c>
      <c r="AF12" s="471">
        <f t="shared" si="58"/>
        <v>0</v>
      </c>
      <c r="AG12" s="463">
        <f t="shared" si="59"/>
        <v>0</v>
      </c>
      <c r="AH12" s="471">
        <f t="shared" si="60"/>
        <v>0</v>
      </c>
      <c r="AI12" s="463">
        <f t="shared" si="61"/>
        <v>0</v>
      </c>
      <c r="AJ12" s="471">
        <f t="shared" si="62"/>
        <v>0</v>
      </c>
      <c r="AK12" s="463">
        <f t="shared" si="63"/>
        <v>0</v>
      </c>
      <c r="AL12" s="471">
        <f t="shared" si="64"/>
        <v>0</v>
      </c>
      <c r="AM12" s="463">
        <f t="shared" si="65"/>
        <v>0</v>
      </c>
      <c r="AN12" s="471">
        <f t="shared" si="66"/>
        <v>0</v>
      </c>
      <c r="AO12" s="463">
        <f t="shared" si="67"/>
        <v>0</v>
      </c>
      <c r="AP12" s="471">
        <f t="shared" si="68"/>
        <v>0</v>
      </c>
      <c r="AQ12" s="463">
        <f t="shared" si="69"/>
        <v>0</v>
      </c>
      <c r="AR12" s="471">
        <f t="shared" si="70"/>
        <v>0</v>
      </c>
      <c r="AS12" s="463">
        <f t="shared" si="71"/>
        <v>0</v>
      </c>
      <c r="AT12" s="471">
        <f t="shared" si="72"/>
        <v>0</v>
      </c>
      <c r="AU12" s="463">
        <f t="shared" si="73"/>
        <v>0</v>
      </c>
      <c r="AV12" s="471">
        <f t="shared" si="74"/>
        <v>0</v>
      </c>
      <c r="AW12" s="463">
        <f t="shared" si="75"/>
        <v>0</v>
      </c>
      <c r="AX12" s="471">
        <f t="shared" si="76"/>
        <v>0</v>
      </c>
      <c r="AY12" s="463">
        <f t="shared" si="77"/>
        <v>0</v>
      </c>
      <c r="AZ12" s="471">
        <f t="shared" si="78"/>
        <v>0</v>
      </c>
      <c r="BA12" s="463">
        <f t="shared" si="79"/>
        <v>0</v>
      </c>
      <c r="BB12" s="471">
        <f t="shared" si="80"/>
        <v>0</v>
      </c>
      <c r="BC12" s="463">
        <f t="shared" si="81"/>
        <v>0</v>
      </c>
      <c r="BD12" s="471">
        <f t="shared" si="82"/>
        <v>0</v>
      </c>
      <c r="BE12" s="463">
        <f t="shared" si="83"/>
        <v>0</v>
      </c>
      <c r="BF12" s="471">
        <f t="shared" si="84"/>
        <v>0</v>
      </c>
      <c r="BG12" s="463">
        <f t="shared" si="85"/>
        <v>0</v>
      </c>
      <c r="BH12" s="471">
        <f t="shared" si="86"/>
        <v>0</v>
      </c>
      <c r="BI12" s="463">
        <f t="shared" si="87"/>
        <v>0</v>
      </c>
      <c r="BJ12" s="471">
        <f t="shared" si="88"/>
        <v>0</v>
      </c>
      <c r="BK12" s="463">
        <f t="shared" si="89"/>
        <v>0</v>
      </c>
      <c r="BL12" s="471">
        <f t="shared" si="90"/>
        <v>0</v>
      </c>
      <c r="BM12" s="463">
        <f t="shared" si="91"/>
        <v>0</v>
      </c>
      <c r="BN12" s="471">
        <f t="shared" si="92"/>
        <v>0</v>
      </c>
      <c r="BO12" s="463">
        <f t="shared" si="93"/>
        <v>0</v>
      </c>
      <c r="BP12" s="471">
        <f t="shared" si="94"/>
        <v>0</v>
      </c>
      <c r="BQ12" s="463">
        <f t="shared" si="95"/>
        <v>0</v>
      </c>
    </row>
    <row r="13" spans="1:69" x14ac:dyDescent="0.15">
      <c r="A13" s="448" t="str">
        <f t="shared" si="96"/>
        <v/>
      </c>
      <c r="B13" s="465" t="s">
        <v>442</v>
      </c>
      <c r="C13" s="466"/>
      <c r="D13" s="467"/>
      <c r="E13" s="468"/>
      <c r="F13" s="466"/>
      <c r="G13" s="472" t="str">
        <f t="shared" si="97"/>
        <v/>
      </c>
      <c r="H13" s="470"/>
      <c r="I13" s="463">
        <f t="shared" si="98"/>
        <v>0</v>
      </c>
      <c r="J13" s="471">
        <f t="shared" si="99"/>
        <v>0</v>
      </c>
      <c r="K13" s="463">
        <f t="shared" si="100"/>
        <v>0</v>
      </c>
      <c r="L13" s="471">
        <f t="shared" si="101"/>
        <v>0</v>
      </c>
      <c r="M13" s="463">
        <f t="shared" si="102"/>
        <v>0</v>
      </c>
      <c r="N13" s="471">
        <f t="shared" si="40"/>
        <v>0</v>
      </c>
      <c r="O13" s="463">
        <f t="shared" si="41"/>
        <v>0</v>
      </c>
      <c r="P13" s="471">
        <f t="shared" si="42"/>
        <v>0</v>
      </c>
      <c r="Q13" s="463">
        <f t="shared" si="43"/>
        <v>0</v>
      </c>
      <c r="R13" s="471">
        <f t="shared" si="44"/>
        <v>0</v>
      </c>
      <c r="S13" s="463">
        <f t="shared" si="45"/>
        <v>0</v>
      </c>
      <c r="T13" s="471">
        <f t="shared" si="46"/>
        <v>0</v>
      </c>
      <c r="U13" s="463">
        <f t="shared" si="47"/>
        <v>0</v>
      </c>
      <c r="V13" s="471">
        <f t="shared" si="48"/>
        <v>0</v>
      </c>
      <c r="W13" s="463">
        <f t="shared" si="49"/>
        <v>0</v>
      </c>
      <c r="X13" s="471">
        <f t="shared" si="50"/>
        <v>0</v>
      </c>
      <c r="Y13" s="463">
        <f t="shared" si="51"/>
        <v>0</v>
      </c>
      <c r="Z13" s="471">
        <f t="shared" si="52"/>
        <v>0</v>
      </c>
      <c r="AA13" s="463">
        <f t="shared" si="53"/>
        <v>0</v>
      </c>
      <c r="AB13" s="471">
        <f t="shared" si="54"/>
        <v>0</v>
      </c>
      <c r="AC13" s="463">
        <f t="shared" si="55"/>
        <v>0</v>
      </c>
      <c r="AD13" s="471">
        <f t="shared" si="56"/>
        <v>0</v>
      </c>
      <c r="AE13" s="463">
        <f t="shared" si="57"/>
        <v>0</v>
      </c>
      <c r="AF13" s="471">
        <f t="shared" si="58"/>
        <v>0</v>
      </c>
      <c r="AG13" s="463">
        <f t="shared" si="59"/>
        <v>0</v>
      </c>
      <c r="AH13" s="471">
        <f t="shared" si="60"/>
        <v>0</v>
      </c>
      <c r="AI13" s="463">
        <f t="shared" si="61"/>
        <v>0</v>
      </c>
      <c r="AJ13" s="471">
        <f t="shared" si="62"/>
        <v>0</v>
      </c>
      <c r="AK13" s="463">
        <f t="shared" si="63"/>
        <v>0</v>
      </c>
      <c r="AL13" s="471">
        <f t="shared" si="64"/>
        <v>0</v>
      </c>
      <c r="AM13" s="463">
        <f t="shared" si="65"/>
        <v>0</v>
      </c>
      <c r="AN13" s="471">
        <f t="shared" si="66"/>
        <v>0</v>
      </c>
      <c r="AO13" s="463">
        <f t="shared" si="67"/>
        <v>0</v>
      </c>
      <c r="AP13" s="471">
        <f t="shared" si="68"/>
        <v>0</v>
      </c>
      <c r="AQ13" s="463">
        <f t="shared" si="69"/>
        <v>0</v>
      </c>
      <c r="AR13" s="471">
        <f t="shared" si="70"/>
        <v>0</v>
      </c>
      <c r="AS13" s="463">
        <f t="shared" si="71"/>
        <v>0</v>
      </c>
      <c r="AT13" s="471">
        <f t="shared" si="72"/>
        <v>0</v>
      </c>
      <c r="AU13" s="463">
        <f t="shared" si="73"/>
        <v>0</v>
      </c>
      <c r="AV13" s="471">
        <f t="shared" si="74"/>
        <v>0</v>
      </c>
      <c r="AW13" s="463">
        <f t="shared" si="75"/>
        <v>0</v>
      </c>
      <c r="AX13" s="471">
        <f t="shared" si="76"/>
        <v>0</v>
      </c>
      <c r="AY13" s="463">
        <f t="shared" si="77"/>
        <v>0</v>
      </c>
      <c r="AZ13" s="471">
        <f t="shared" si="78"/>
        <v>0</v>
      </c>
      <c r="BA13" s="463">
        <f t="shared" si="79"/>
        <v>0</v>
      </c>
      <c r="BB13" s="471">
        <f t="shared" si="80"/>
        <v>0</v>
      </c>
      <c r="BC13" s="463">
        <f t="shared" si="81"/>
        <v>0</v>
      </c>
      <c r="BD13" s="471">
        <f t="shared" si="82"/>
        <v>0</v>
      </c>
      <c r="BE13" s="463">
        <f t="shared" si="83"/>
        <v>0</v>
      </c>
      <c r="BF13" s="471">
        <f t="shared" si="84"/>
        <v>0</v>
      </c>
      <c r="BG13" s="463">
        <f t="shared" si="85"/>
        <v>0</v>
      </c>
      <c r="BH13" s="471">
        <f t="shared" si="86"/>
        <v>0</v>
      </c>
      <c r="BI13" s="463">
        <f t="shared" si="87"/>
        <v>0</v>
      </c>
      <c r="BJ13" s="471">
        <f t="shared" si="88"/>
        <v>0</v>
      </c>
      <c r="BK13" s="463">
        <f t="shared" si="89"/>
        <v>0</v>
      </c>
      <c r="BL13" s="471">
        <f t="shared" si="90"/>
        <v>0</v>
      </c>
      <c r="BM13" s="463">
        <f t="shared" si="91"/>
        <v>0</v>
      </c>
      <c r="BN13" s="471">
        <f t="shared" si="92"/>
        <v>0</v>
      </c>
      <c r="BO13" s="463">
        <f t="shared" si="93"/>
        <v>0</v>
      </c>
      <c r="BP13" s="471">
        <f t="shared" si="94"/>
        <v>0</v>
      </c>
      <c r="BQ13" s="463">
        <f t="shared" si="95"/>
        <v>0</v>
      </c>
    </row>
    <row r="14" spans="1:69" x14ac:dyDescent="0.15">
      <c r="A14" s="448" t="str">
        <f t="shared" si="96"/>
        <v/>
      </c>
      <c r="B14" s="465" t="s">
        <v>442</v>
      </c>
      <c r="C14" s="466"/>
      <c r="D14" s="467"/>
      <c r="E14" s="468"/>
      <c r="F14" s="466"/>
      <c r="G14" s="472" t="str">
        <f t="shared" si="97"/>
        <v/>
      </c>
      <c r="H14" s="470"/>
      <c r="I14" s="463">
        <f t="shared" si="98"/>
        <v>0</v>
      </c>
      <c r="J14" s="471">
        <f t="shared" si="99"/>
        <v>0</v>
      </c>
      <c r="K14" s="463">
        <f t="shared" si="100"/>
        <v>0</v>
      </c>
      <c r="L14" s="471">
        <f t="shared" si="101"/>
        <v>0</v>
      </c>
      <c r="M14" s="463">
        <f t="shared" si="102"/>
        <v>0</v>
      </c>
      <c r="N14" s="471">
        <f t="shared" si="40"/>
        <v>0</v>
      </c>
      <c r="O14" s="463">
        <f t="shared" si="41"/>
        <v>0</v>
      </c>
      <c r="P14" s="471">
        <f t="shared" si="42"/>
        <v>0</v>
      </c>
      <c r="Q14" s="463">
        <f t="shared" si="43"/>
        <v>0</v>
      </c>
      <c r="R14" s="471">
        <f t="shared" si="44"/>
        <v>0</v>
      </c>
      <c r="S14" s="463">
        <f t="shared" si="45"/>
        <v>0</v>
      </c>
      <c r="T14" s="471">
        <f t="shared" si="46"/>
        <v>0</v>
      </c>
      <c r="U14" s="463">
        <f t="shared" si="47"/>
        <v>0</v>
      </c>
      <c r="V14" s="471">
        <f t="shared" si="48"/>
        <v>0</v>
      </c>
      <c r="W14" s="463">
        <f t="shared" si="49"/>
        <v>0</v>
      </c>
      <c r="X14" s="471">
        <f t="shared" si="50"/>
        <v>0</v>
      </c>
      <c r="Y14" s="463">
        <f t="shared" si="51"/>
        <v>0</v>
      </c>
      <c r="Z14" s="471">
        <f t="shared" si="52"/>
        <v>0</v>
      </c>
      <c r="AA14" s="463">
        <f t="shared" si="53"/>
        <v>0</v>
      </c>
      <c r="AB14" s="471">
        <f t="shared" si="54"/>
        <v>0</v>
      </c>
      <c r="AC14" s="463">
        <f t="shared" si="55"/>
        <v>0</v>
      </c>
      <c r="AD14" s="471">
        <f t="shared" si="56"/>
        <v>0</v>
      </c>
      <c r="AE14" s="463">
        <f t="shared" si="57"/>
        <v>0</v>
      </c>
      <c r="AF14" s="471">
        <f t="shared" si="58"/>
        <v>0</v>
      </c>
      <c r="AG14" s="463">
        <f t="shared" si="59"/>
        <v>0</v>
      </c>
      <c r="AH14" s="471">
        <f t="shared" si="60"/>
        <v>0</v>
      </c>
      <c r="AI14" s="463">
        <f t="shared" si="61"/>
        <v>0</v>
      </c>
      <c r="AJ14" s="471">
        <f t="shared" si="62"/>
        <v>0</v>
      </c>
      <c r="AK14" s="463">
        <f t="shared" si="63"/>
        <v>0</v>
      </c>
      <c r="AL14" s="471">
        <f t="shared" si="64"/>
        <v>0</v>
      </c>
      <c r="AM14" s="463">
        <f t="shared" si="65"/>
        <v>0</v>
      </c>
      <c r="AN14" s="471">
        <f t="shared" si="66"/>
        <v>0</v>
      </c>
      <c r="AO14" s="463">
        <f t="shared" si="67"/>
        <v>0</v>
      </c>
      <c r="AP14" s="471">
        <f t="shared" si="68"/>
        <v>0</v>
      </c>
      <c r="AQ14" s="463">
        <f t="shared" si="69"/>
        <v>0</v>
      </c>
      <c r="AR14" s="471">
        <f t="shared" si="70"/>
        <v>0</v>
      </c>
      <c r="AS14" s="463">
        <f t="shared" si="71"/>
        <v>0</v>
      </c>
      <c r="AT14" s="471">
        <f t="shared" si="72"/>
        <v>0</v>
      </c>
      <c r="AU14" s="463">
        <f t="shared" si="73"/>
        <v>0</v>
      </c>
      <c r="AV14" s="471">
        <f t="shared" si="74"/>
        <v>0</v>
      </c>
      <c r="AW14" s="463">
        <f t="shared" si="75"/>
        <v>0</v>
      </c>
      <c r="AX14" s="471">
        <f t="shared" si="76"/>
        <v>0</v>
      </c>
      <c r="AY14" s="463">
        <f t="shared" si="77"/>
        <v>0</v>
      </c>
      <c r="AZ14" s="471">
        <f t="shared" si="78"/>
        <v>0</v>
      </c>
      <c r="BA14" s="463">
        <f t="shared" si="79"/>
        <v>0</v>
      </c>
      <c r="BB14" s="471">
        <f t="shared" si="80"/>
        <v>0</v>
      </c>
      <c r="BC14" s="463">
        <f t="shared" si="81"/>
        <v>0</v>
      </c>
      <c r="BD14" s="471">
        <f t="shared" si="82"/>
        <v>0</v>
      </c>
      <c r="BE14" s="463">
        <f t="shared" si="83"/>
        <v>0</v>
      </c>
      <c r="BF14" s="471">
        <f t="shared" si="84"/>
        <v>0</v>
      </c>
      <c r="BG14" s="463">
        <f t="shared" si="85"/>
        <v>0</v>
      </c>
      <c r="BH14" s="471">
        <f t="shared" si="86"/>
        <v>0</v>
      </c>
      <c r="BI14" s="463">
        <f t="shared" si="87"/>
        <v>0</v>
      </c>
      <c r="BJ14" s="471">
        <f t="shared" si="88"/>
        <v>0</v>
      </c>
      <c r="BK14" s="463">
        <f t="shared" si="89"/>
        <v>0</v>
      </c>
      <c r="BL14" s="471">
        <f t="shared" si="90"/>
        <v>0</v>
      </c>
      <c r="BM14" s="463">
        <f t="shared" si="91"/>
        <v>0</v>
      </c>
      <c r="BN14" s="471">
        <f t="shared" si="92"/>
        <v>0</v>
      </c>
      <c r="BO14" s="463">
        <f t="shared" si="93"/>
        <v>0</v>
      </c>
      <c r="BP14" s="471">
        <f t="shared" si="94"/>
        <v>0</v>
      </c>
      <c r="BQ14" s="463">
        <f t="shared" si="95"/>
        <v>0</v>
      </c>
    </row>
    <row r="15" spans="1:69" x14ac:dyDescent="0.15">
      <c r="A15" s="448" t="str">
        <f t="shared" si="96"/>
        <v/>
      </c>
      <c r="B15" s="465" t="s">
        <v>442</v>
      </c>
      <c r="C15" s="466"/>
      <c r="D15" s="467"/>
      <c r="E15" s="468"/>
      <c r="F15" s="466"/>
      <c r="G15" s="472" t="str">
        <f t="shared" si="97"/>
        <v/>
      </c>
      <c r="H15" s="470"/>
      <c r="I15" s="463">
        <f t="shared" si="98"/>
        <v>0</v>
      </c>
      <c r="J15" s="471">
        <f t="shared" si="99"/>
        <v>0</v>
      </c>
      <c r="K15" s="463">
        <f t="shared" si="100"/>
        <v>0</v>
      </c>
      <c r="L15" s="471">
        <f t="shared" si="101"/>
        <v>0</v>
      </c>
      <c r="M15" s="463">
        <f t="shared" si="102"/>
        <v>0</v>
      </c>
      <c r="N15" s="471">
        <f t="shared" si="40"/>
        <v>0</v>
      </c>
      <c r="O15" s="463">
        <f t="shared" si="41"/>
        <v>0</v>
      </c>
      <c r="P15" s="471">
        <f t="shared" si="42"/>
        <v>0</v>
      </c>
      <c r="Q15" s="463">
        <f t="shared" si="43"/>
        <v>0</v>
      </c>
      <c r="R15" s="471">
        <f t="shared" si="44"/>
        <v>0</v>
      </c>
      <c r="S15" s="463">
        <f t="shared" si="45"/>
        <v>0</v>
      </c>
      <c r="T15" s="471">
        <f t="shared" si="46"/>
        <v>0</v>
      </c>
      <c r="U15" s="463">
        <f t="shared" si="47"/>
        <v>0</v>
      </c>
      <c r="V15" s="471">
        <f t="shared" si="48"/>
        <v>0</v>
      </c>
      <c r="W15" s="463">
        <f t="shared" si="49"/>
        <v>0</v>
      </c>
      <c r="X15" s="471">
        <f t="shared" si="50"/>
        <v>0</v>
      </c>
      <c r="Y15" s="463">
        <f t="shared" si="51"/>
        <v>0</v>
      </c>
      <c r="Z15" s="471">
        <f t="shared" si="52"/>
        <v>0</v>
      </c>
      <c r="AA15" s="463">
        <f t="shared" si="53"/>
        <v>0</v>
      </c>
      <c r="AB15" s="471">
        <f t="shared" si="54"/>
        <v>0</v>
      </c>
      <c r="AC15" s="463">
        <f t="shared" si="55"/>
        <v>0</v>
      </c>
      <c r="AD15" s="471">
        <f t="shared" si="56"/>
        <v>0</v>
      </c>
      <c r="AE15" s="463">
        <f t="shared" si="57"/>
        <v>0</v>
      </c>
      <c r="AF15" s="471">
        <f t="shared" si="58"/>
        <v>0</v>
      </c>
      <c r="AG15" s="463">
        <f t="shared" si="59"/>
        <v>0</v>
      </c>
      <c r="AH15" s="471">
        <f t="shared" si="60"/>
        <v>0</v>
      </c>
      <c r="AI15" s="463">
        <f t="shared" si="61"/>
        <v>0</v>
      </c>
      <c r="AJ15" s="471">
        <f t="shared" si="62"/>
        <v>0</v>
      </c>
      <c r="AK15" s="463">
        <f t="shared" si="63"/>
        <v>0</v>
      </c>
      <c r="AL15" s="471">
        <f t="shared" si="64"/>
        <v>0</v>
      </c>
      <c r="AM15" s="463">
        <f t="shared" si="65"/>
        <v>0</v>
      </c>
      <c r="AN15" s="471">
        <f t="shared" si="66"/>
        <v>0</v>
      </c>
      <c r="AO15" s="463">
        <f t="shared" si="67"/>
        <v>0</v>
      </c>
      <c r="AP15" s="471">
        <f t="shared" si="68"/>
        <v>0</v>
      </c>
      <c r="AQ15" s="463">
        <f t="shared" si="69"/>
        <v>0</v>
      </c>
      <c r="AR15" s="471">
        <f t="shared" si="70"/>
        <v>0</v>
      </c>
      <c r="AS15" s="463">
        <f t="shared" si="71"/>
        <v>0</v>
      </c>
      <c r="AT15" s="471">
        <f t="shared" si="72"/>
        <v>0</v>
      </c>
      <c r="AU15" s="463">
        <f t="shared" si="73"/>
        <v>0</v>
      </c>
      <c r="AV15" s="471">
        <f t="shared" si="74"/>
        <v>0</v>
      </c>
      <c r="AW15" s="463">
        <f t="shared" si="75"/>
        <v>0</v>
      </c>
      <c r="AX15" s="471">
        <f t="shared" si="76"/>
        <v>0</v>
      </c>
      <c r="AY15" s="463">
        <f t="shared" si="77"/>
        <v>0</v>
      </c>
      <c r="AZ15" s="471">
        <f t="shared" si="78"/>
        <v>0</v>
      </c>
      <c r="BA15" s="463">
        <f t="shared" si="79"/>
        <v>0</v>
      </c>
      <c r="BB15" s="471">
        <f t="shared" si="80"/>
        <v>0</v>
      </c>
      <c r="BC15" s="463">
        <f t="shared" si="81"/>
        <v>0</v>
      </c>
      <c r="BD15" s="471">
        <f t="shared" si="82"/>
        <v>0</v>
      </c>
      <c r="BE15" s="463">
        <f t="shared" si="83"/>
        <v>0</v>
      </c>
      <c r="BF15" s="471">
        <f t="shared" si="84"/>
        <v>0</v>
      </c>
      <c r="BG15" s="463">
        <f t="shared" si="85"/>
        <v>0</v>
      </c>
      <c r="BH15" s="471">
        <f t="shared" si="86"/>
        <v>0</v>
      </c>
      <c r="BI15" s="463">
        <f t="shared" si="87"/>
        <v>0</v>
      </c>
      <c r="BJ15" s="471">
        <f t="shared" si="88"/>
        <v>0</v>
      </c>
      <c r="BK15" s="463">
        <f t="shared" si="89"/>
        <v>0</v>
      </c>
      <c r="BL15" s="471">
        <f t="shared" si="90"/>
        <v>0</v>
      </c>
      <c r="BM15" s="463">
        <f t="shared" si="91"/>
        <v>0</v>
      </c>
      <c r="BN15" s="471">
        <f t="shared" si="92"/>
        <v>0</v>
      </c>
      <c r="BO15" s="463">
        <f t="shared" si="93"/>
        <v>0</v>
      </c>
      <c r="BP15" s="471">
        <f t="shared" si="94"/>
        <v>0</v>
      </c>
      <c r="BQ15" s="463">
        <f t="shared" si="95"/>
        <v>0</v>
      </c>
    </row>
    <row r="16" spans="1:69" x14ac:dyDescent="0.15">
      <c r="A16" s="448" t="str">
        <f t="shared" si="96"/>
        <v/>
      </c>
      <c r="B16" s="465" t="s">
        <v>442</v>
      </c>
      <c r="C16" s="466"/>
      <c r="D16" s="467"/>
      <c r="E16" s="468"/>
      <c r="F16" s="466"/>
      <c r="G16" s="472" t="str">
        <f t="shared" si="97"/>
        <v/>
      </c>
      <c r="H16" s="470"/>
      <c r="I16" s="463">
        <f t="shared" si="98"/>
        <v>0</v>
      </c>
      <c r="J16" s="471">
        <f t="shared" si="99"/>
        <v>0</v>
      </c>
      <c r="K16" s="463">
        <f t="shared" si="100"/>
        <v>0</v>
      </c>
      <c r="L16" s="471">
        <f t="shared" si="101"/>
        <v>0</v>
      </c>
      <c r="M16" s="463">
        <f t="shared" si="102"/>
        <v>0</v>
      </c>
      <c r="N16" s="471">
        <f t="shared" si="40"/>
        <v>0</v>
      </c>
      <c r="O16" s="463">
        <f t="shared" si="41"/>
        <v>0</v>
      </c>
      <c r="P16" s="471">
        <f t="shared" si="42"/>
        <v>0</v>
      </c>
      <c r="Q16" s="463">
        <f t="shared" si="43"/>
        <v>0</v>
      </c>
      <c r="R16" s="471">
        <f t="shared" si="44"/>
        <v>0</v>
      </c>
      <c r="S16" s="463">
        <f t="shared" si="45"/>
        <v>0</v>
      </c>
      <c r="T16" s="471">
        <f t="shared" si="46"/>
        <v>0</v>
      </c>
      <c r="U16" s="463">
        <f t="shared" si="47"/>
        <v>0</v>
      </c>
      <c r="V16" s="471">
        <f t="shared" si="48"/>
        <v>0</v>
      </c>
      <c r="W16" s="463">
        <f t="shared" si="49"/>
        <v>0</v>
      </c>
      <c r="X16" s="471">
        <f t="shared" si="50"/>
        <v>0</v>
      </c>
      <c r="Y16" s="463">
        <f t="shared" si="51"/>
        <v>0</v>
      </c>
      <c r="Z16" s="471">
        <f t="shared" si="52"/>
        <v>0</v>
      </c>
      <c r="AA16" s="463">
        <f t="shared" si="53"/>
        <v>0</v>
      </c>
      <c r="AB16" s="471">
        <f t="shared" si="54"/>
        <v>0</v>
      </c>
      <c r="AC16" s="463">
        <f t="shared" si="55"/>
        <v>0</v>
      </c>
      <c r="AD16" s="471">
        <f t="shared" si="56"/>
        <v>0</v>
      </c>
      <c r="AE16" s="463">
        <f t="shared" si="57"/>
        <v>0</v>
      </c>
      <c r="AF16" s="471">
        <f t="shared" si="58"/>
        <v>0</v>
      </c>
      <c r="AG16" s="463">
        <f t="shared" si="59"/>
        <v>0</v>
      </c>
      <c r="AH16" s="471">
        <f t="shared" si="60"/>
        <v>0</v>
      </c>
      <c r="AI16" s="463">
        <f t="shared" si="61"/>
        <v>0</v>
      </c>
      <c r="AJ16" s="471">
        <f t="shared" si="62"/>
        <v>0</v>
      </c>
      <c r="AK16" s="463">
        <f t="shared" si="63"/>
        <v>0</v>
      </c>
      <c r="AL16" s="471">
        <f t="shared" si="64"/>
        <v>0</v>
      </c>
      <c r="AM16" s="463">
        <f t="shared" si="65"/>
        <v>0</v>
      </c>
      <c r="AN16" s="471">
        <f t="shared" si="66"/>
        <v>0</v>
      </c>
      <c r="AO16" s="463">
        <f t="shared" si="67"/>
        <v>0</v>
      </c>
      <c r="AP16" s="471">
        <f t="shared" si="68"/>
        <v>0</v>
      </c>
      <c r="AQ16" s="463">
        <f t="shared" si="69"/>
        <v>0</v>
      </c>
      <c r="AR16" s="471">
        <f t="shared" si="70"/>
        <v>0</v>
      </c>
      <c r="AS16" s="463">
        <f t="shared" si="71"/>
        <v>0</v>
      </c>
      <c r="AT16" s="471">
        <f t="shared" si="72"/>
        <v>0</v>
      </c>
      <c r="AU16" s="463">
        <f t="shared" si="73"/>
        <v>0</v>
      </c>
      <c r="AV16" s="471">
        <f t="shared" si="74"/>
        <v>0</v>
      </c>
      <c r="AW16" s="463">
        <f t="shared" si="75"/>
        <v>0</v>
      </c>
      <c r="AX16" s="471">
        <f t="shared" si="76"/>
        <v>0</v>
      </c>
      <c r="AY16" s="463">
        <f t="shared" si="77"/>
        <v>0</v>
      </c>
      <c r="AZ16" s="471">
        <f t="shared" si="78"/>
        <v>0</v>
      </c>
      <c r="BA16" s="463">
        <f t="shared" si="79"/>
        <v>0</v>
      </c>
      <c r="BB16" s="471">
        <f t="shared" si="80"/>
        <v>0</v>
      </c>
      <c r="BC16" s="463">
        <f t="shared" si="81"/>
        <v>0</v>
      </c>
      <c r="BD16" s="471">
        <f t="shared" si="82"/>
        <v>0</v>
      </c>
      <c r="BE16" s="463">
        <f t="shared" si="83"/>
        <v>0</v>
      </c>
      <c r="BF16" s="471">
        <f t="shared" si="84"/>
        <v>0</v>
      </c>
      <c r="BG16" s="463">
        <f t="shared" si="85"/>
        <v>0</v>
      </c>
      <c r="BH16" s="471">
        <f t="shared" si="86"/>
        <v>0</v>
      </c>
      <c r="BI16" s="463">
        <f t="shared" si="87"/>
        <v>0</v>
      </c>
      <c r="BJ16" s="471">
        <f t="shared" si="88"/>
        <v>0</v>
      </c>
      <c r="BK16" s="463">
        <f t="shared" si="89"/>
        <v>0</v>
      </c>
      <c r="BL16" s="471">
        <f t="shared" si="90"/>
        <v>0</v>
      </c>
      <c r="BM16" s="463">
        <f t="shared" si="91"/>
        <v>0</v>
      </c>
      <c r="BN16" s="471">
        <f t="shared" si="92"/>
        <v>0</v>
      </c>
      <c r="BO16" s="463">
        <f t="shared" si="93"/>
        <v>0</v>
      </c>
      <c r="BP16" s="471">
        <f t="shared" si="94"/>
        <v>0</v>
      </c>
      <c r="BQ16" s="463">
        <f t="shared" si="95"/>
        <v>0</v>
      </c>
    </row>
    <row r="17" spans="1:69" x14ac:dyDescent="0.15">
      <c r="A17" s="448" t="str">
        <f t="shared" si="96"/>
        <v/>
      </c>
      <c r="B17" s="465" t="s">
        <v>442</v>
      </c>
      <c r="C17" s="466"/>
      <c r="D17" s="467"/>
      <c r="E17" s="468"/>
      <c r="F17" s="466"/>
      <c r="G17" s="472" t="str">
        <f t="shared" si="97"/>
        <v/>
      </c>
      <c r="H17" s="470"/>
      <c r="I17" s="463">
        <f t="shared" si="98"/>
        <v>0</v>
      </c>
      <c r="J17" s="471">
        <f t="shared" si="99"/>
        <v>0</v>
      </c>
      <c r="K17" s="463">
        <f t="shared" si="100"/>
        <v>0</v>
      </c>
      <c r="L17" s="471">
        <f t="shared" si="101"/>
        <v>0</v>
      </c>
      <c r="M17" s="463">
        <f t="shared" si="102"/>
        <v>0</v>
      </c>
      <c r="N17" s="471">
        <f t="shared" si="40"/>
        <v>0</v>
      </c>
      <c r="O17" s="463">
        <f t="shared" si="41"/>
        <v>0</v>
      </c>
      <c r="P17" s="471">
        <f t="shared" si="42"/>
        <v>0</v>
      </c>
      <c r="Q17" s="463">
        <f t="shared" si="43"/>
        <v>0</v>
      </c>
      <c r="R17" s="471">
        <f t="shared" si="44"/>
        <v>0</v>
      </c>
      <c r="S17" s="463">
        <f t="shared" si="45"/>
        <v>0</v>
      </c>
      <c r="T17" s="471">
        <f t="shared" si="46"/>
        <v>0</v>
      </c>
      <c r="U17" s="463">
        <f t="shared" si="47"/>
        <v>0</v>
      </c>
      <c r="V17" s="471">
        <f t="shared" si="48"/>
        <v>0</v>
      </c>
      <c r="W17" s="463">
        <f t="shared" si="49"/>
        <v>0</v>
      </c>
      <c r="X17" s="471">
        <f t="shared" si="50"/>
        <v>0</v>
      </c>
      <c r="Y17" s="463">
        <f t="shared" si="51"/>
        <v>0</v>
      </c>
      <c r="Z17" s="471">
        <f t="shared" si="52"/>
        <v>0</v>
      </c>
      <c r="AA17" s="463">
        <f t="shared" si="53"/>
        <v>0</v>
      </c>
      <c r="AB17" s="471">
        <f t="shared" si="54"/>
        <v>0</v>
      </c>
      <c r="AC17" s="463">
        <f t="shared" si="55"/>
        <v>0</v>
      </c>
      <c r="AD17" s="471">
        <f t="shared" si="56"/>
        <v>0</v>
      </c>
      <c r="AE17" s="463">
        <f t="shared" si="57"/>
        <v>0</v>
      </c>
      <c r="AF17" s="471">
        <f t="shared" si="58"/>
        <v>0</v>
      </c>
      <c r="AG17" s="463">
        <f t="shared" si="59"/>
        <v>0</v>
      </c>
      <c r="AH17" s="471">
        <f t="shared" si="60"/>
        <v>0</v>
      </c>
      <c r="AI17" s="463">
        <f t="shared" si="61"/>
        <v>0</v>
      </c>
      <c r="AJ17" s="471">
        <f t="shared" si="62"/>
        <v>0</v>
      </c>
      <c r="AK17" s="463">
        <f t="shared" si="63"/>
        <v>0</v>
      </c>
      <c r="AL17" s="471">
        <f t="shared" si="64"/>
        <v>0</v>
      </c>
      <c r="AM17" s="463">
        <f t="shared" si="65"/>
        <v>0</v>
      </c>
      <c r="AN17" s="471">
        <f t="shared" si="66"/>
        <v>0</v>
      </c>
      <c r="AO17" s="463">
        <f t="shared" si="67"/>
        <v>0</v>
      </c>
      <c r="AP17" s="471">
        <f t="shared" si="68"/>
        <v>0</v>
      </c>
      <c r="AQ17" s="463">
        <f t="shared" si="69"/>
        <v>0</v>
      </c>
      <c r="AR17" s="471">
        <f t="shared" si="70"/>
        <v>0</v>
      </c>
      <c r="AS17" s="463">
        <f t="shared" si="71"/>
        <v>0</v>
      </c>
      <c r="AT17" s="471">
        <f t="shared" si="72"/>
        <v>0</v>
      </c>
      <c r="AU17" s="463">
        <f t="shared" si="73"/>
        <v>0</v>
      </c>
      <c r="AV17" s="471">
        <f t="shared" si="74"/>
        <v>0</v>
      </c>
      <c r="AW17" s="463">
        <f t="shared" si="75"/>
        <v>0</v>
      </c>
      <c r="AX17" s="471">
        <f t="shared" si="76"/>
        <v>0</v>
      </c>
      <c r="AY17" s="463">
        <f t="shared" si="77"/>
        <v>0</v>
      </c>
      <c r="AZ17" s="471">
        <f t="shared" si="78"/>
        <v>0</v>
      </c>
      <c r="BA17" s="463">
        <f t="shared" si="79"/>
        <v>0</v>
      </c>
      <c r="BB17" s="471">
        <f t="shared" si="80"/>
        <v>0</v>
      </c>
      <c r="BC17" s="463">
        <f t="shared" si="81"/>
        <v>0</v>
      </c>
      <c r="BD17" s="471">
        <f t="shared" si="82"/>
        <v>0</v>
      </c>
      <c r="BE17" s="463">
        <f t="shared" si="83"/>
        <v>0</v>
      </c>
      <c r="BF17" s="471">
        <f t="shared" si="84"/>
        <v>0</v>
      </c>
      <c r="BG17" s="463">
        <f t="shared" si="85"/>
        <v>0</v>
      </c>
      <c r="BH17" s="471">
        <f t="shared" si="86"/>
        <v>0</v>
      </c>
      <c r="BI17" s="463">
        <f t="shared" si="87"/>
        <v>0</v>
      </c>
      <c r="BJ17" s="471">
        <f t="shared" si="88"/>
        <v>0</v>
      </c>
      <c r="BK17" s="463">
        <f t="shared" si="89"/>
        <v>0</v>
      </c>
      <c r="BL17" s="471">
        <f t="shared" si="90"/>
        <v>0</v>
      </c>
      <c r="BM17" s="463">
        <f t="shared" si="91"/>
        <v>0</v>
      </c>
      <c r="BN17" s="471">
        <f t="shared" si="92"/>
        <v>0</v>
      </c>
      <c r="BO17" s="463">
        <f t="shared" si="93"/>
        <v>0</v>
      </c>
      <c r="BP17" s="471">
        <f t="shared" si="94"/>
        <v>0</v>
      </c>
      <c r="BQ17" s="463">
        <f t="shared" si="95"/>
        <v>0</v>
      </c>
    </row>
    <row r="18" spans="1:69" x14ac:dyDescent="0.15">
      <c r="A18" s="448" t="str">
        <f t="shared" si="96"/>
        <v/>
      </c>
      <c r="B18" s="465" t="s">
        <v>442</v>
      </c>
      <c r="C18" s="466"/>
      <c r="D18" s="467"/>
      <c r="E18" s="468"/>
      <c r="F18" s="466"/>
      <c r="G18" s="472" t="str">
        <f t="shared" si="97"/>
        <v/>
      </c>
      <c r="H18" s="470"/>
      <c r="I18" s="463">
        <f t="shared" si="98"/>
        <v>0</v>
      </c>
      <c r="J18" s="471">
        <f t="shared" si="99"/>
        <v>0</v>
      </c>
      <c r="K18" s="463">
        <f t="shared" si="100"/>
        <v>0</v>
      </c>
      <c r="L18" s="471">
        <f t="shared" si="101"/>
        <v>0</v>
      </c>
      <c r="M18" s="463">
        <f t="shared" si="102"/>
        <v>0</v>
      </c>
      <c r="N18" s="471">
        <f t="shared" si="40"/>
        <v>0</v>
      </c>
      <c r="O18" s="463">
        <f t="shared" si="41"/>
        <v>0</v>
      </c>
      <c r="P18" s="471">
        <f t="shared" si="42"/>
        <v>0</v>
      </c>
      <c r="Q18" s="463">
        <f t="shared" si="43"/>
        <v>0</v>
      </c>
      <c r="R18" s="471">
        <f t="shared" si="44"/>
        <v>0</v>
      </c>
      <c r="S18" s="463">
        <f t="shared" si="45"/>
        <v>0</v>
      </c>
      <c r="T18" s="471">
        <f t="shared" si="46"/>
        <v>0</v>
      </c>
      <c r="U18" s="463">
        <f t="shared" si="47"/>
        <v>0</v>
      </c>
      <c r="V18" s="471">
        <f t="shared" si="48"/>
        <v>0</v>
      </c>
      <c r="W18" s="463">
        <f t="shared" si="49"/>
        <v>0</v>
      </c>
      <c r="X18" s="471">
        <f t="shared" si="50"/>
        <v>0</v>
      </c>
      <c r="Y18" s="463">
        <f t="shared" si="51"/>
        <v>0</v>
      </c>
      <c r="Z18" s="471">
        <f t="shared" si="52"/>
        <v>0</v>
      </c>
      <c r="AA18" s="463">
        <f t="shared" si="53"/>
        <v>0</v>
      </c>
      <c r="AB18" s="471">
        <f t="shared" si="54"/>
        <v>0</v>
      </c>
      <c r="AC18" s="463">
        <f t="shared" si="55"/>
        <v>0</v>
      </c>
      <c r="AD18" s="471">
        <f t="shared" si="56"/>
        <v>0</v>
      </c>
      <c r="AE18" s="463">
        <f t="shared" si="57"/>
        <v>0</v>
      </c>
      <c r="AF18" s="471">
        <f t="shared" si="58"/>
        <v>0</v>
      </c>
      <c r="AG18" s="463">
        <f t="shared" si="59"/>
        <v>0</v>
      </c>
      <c r="AH18" s="471">
        <f t="shared" si="60"/>
        <v>0</v>
      </c>
      <c r="AI18" s="463">
        <f t="shared" si="61"/>
        <v>0</v>
      </c>
      <c r="AJ18" s="471">
        <f t="shared" si="62"/>
        <v>0</v>
      </c>
      <c r="AK18" s="463">
        <f t="shared" si="63"/>
        <v>0</v>
      </c>
      <c r="AL18" s="471">
        <f t="shared" si="64"/>
        <v>0</v>
      </c>
      <c r="AM18" s="463">
        <f t="shared" si="65"/>
        <v>0</v>
      </c>
      <c r="AN18" s="471">
        <f t="shared" si="66"/>
        <v>0</v>
      </c>
      <c r="AO18" s="463">
        <f t="shared" si="67"/>
        <v>0</v>
      </c>
      <c r="AP18" s="471">
        <f t="shared" si="68"/>
        <v>0</v>
      </c>
      <c r="AQ18" s="463">
        <f t="shared" si="69"/>
        <v>0</v>
      </c>
      <c r="AR18" s="471">
        <f t="shared" si="70"/>
        <v>0</v>
      </c>
      <c r="AS18" s="463">
        <f t="shared" si="71"/>
        <v>0</v>
      </c>
      <c r="AT18" s="471">
        <f t="shared" si="72"/>
        <v>0</v>
      </c>
      <c r="AU18" s="463">
        <f t="shared" si="73"/>
        <v>0</v>
      </c>
      <c r="AV18" s="471">
        <f t="shared" si="74"/>
        <v>0</v>
      </c>
      <c r="AW18" s="463">
        <f t="shared" si="75"/>
        <v>0</v>
      </c>
      <c r="AX18" s="471">
        <f t="shared" si="76"/>
        <v>0</v>
      </c>
      <c r="AY18" s="463">
        <f t="shared" si="77"/>
        <v>0</v>
      </c>
      <c r="AZ18" s="471">
        <f t="shared" si="78"/>
        <v>0</v>
      </c>
      <c r="BA18" s="463">
        <f t="shared" si="79"/>
        <v>0</v>
      </c>
      <c r="BB18" s="471">
        <f t="shared" si="80"/>
        <v>0</v>
      </c>
      <c r="BC18" s="463">
        <f t="shared" si="81"/>
        <v>0</v>
      </c>
      <c r="BD18" s="471">
        <f t="shared" si="82"/>
        <v>0</v>
      </c>
      <c r="BE18" s="463">
        <f t="shared" si="83"/>
        <v>0</v>
      </c>
      <c r="BF18" s="471">
        <f t="shared" si="84"/>
        <v>0</v>
      </c>
      <c r="BG18" s="463">
        <f t="shared" si="85"/>
        <v>0</v>
      </c>
      <c r="BH18" s="471">
        <f t="shared" si="86"/>
        <v>0</v>
      </c>
      <c r="BI18" s="463">
        <f t="shared" si="87"/>
        <v>0</v>
      </c>
      <c r="BJ18" s="471">
        <f t="shared" si="88"/>
        <v>0</v>
      </c>
      <c r="BK18" s="463">
        <f t="shared" si="89"/>
        <v>0</v>
      </c>
      <c r="BL18" s="471">
        <f t="shared" si="90"/>
        <v>0</v>
      </c>
      <c r="BM18" s="463">
        <f t="shared" si="91"/>
        <v>0</v>
      </c>
      <c r="BN18" s="471">
        <f t="shared" si="92"/>
        <v>0</v>
      </c>
      <c r="BO18" s="463">
        <f t="shared" si="93"/>
        <v>0</v>
      </c>
      <c r="BP18" s="471">
        <f t="shared" si="94"/>
        <v>0</v>
      </c>
      <c r="BQ18" s="463">
        <f t="shared" si="95"/>
        <v>0</v>
      </c>
    </row>
    <row r="19" spans="1:69" x14ac:dyDescent="0.15">
      <c r="A19" s="448" t="str">
        <f t="shared" si="96"/>
        <v/>
      </c>
      <c r="B19" s="465" t="s">
        <v>442</v>
      </c>
      <c r="C19" s="466"/>
      <c r="D19" s="467"/>
      <c r="E19" s="468"/>
      <c r="F19" s="466"/>
      <c r="G19" s="472" t="str">
        <f t="shared" si="97"/>
        <v/>
      </c>
      <c r="H19" s="470"/>
      <c r="I19" s="463">
        <f t="shared" si="98"/>
        <v>0</v>
      </c>
      <c r="J19" s="471">
        <f t="shared" si="99"/>
        <v>0</v>
      </c>
      <c r="K19" s="463">
        <f t="shared" si="100"/>
        <v>0</v>
      </c>
      <c r="L19" s="471">
        <f t="shared" si="101"/>
        <v>0</v>
      </c>
      <c r="M19" s="463">
        <f t="shared" si="102"/>
        <v>0</v>
      </c>
      <c r="N19" s="471">
        <f t="shared" si="40"/>
        <v>0</v>
      </c>
      <c r="O19" s="463">
        <f t="shared" si="41"/>
        <v>0</v>
      </c>
      <c r="P19" s="471">
        <f t="shared" si="42"/>
        <v>0</v>
      </c>
      <c r="Q19" s="463">
        <f t="shared" si="43"/>
        <v>0</v>
      </c>
      <c r="R19" s="471">
        <f t="shared" si="44"/>
        <v>0</v>
      </c>
      <c r="S19" s="463">
        <f t="shared" si="45"/>
        <v>0</v>
      </c>
      <c r="T19" s="471">
        <f t="shared" si="46"/>
        <v>0</v>
      </c>
      <c r="U19" s="463">
        <f t="shared" si="47"/>
        <v>0</v>
      </c>
      <c r="V19" s="471">
        <f t="shared" si="48"/>
        <v>0</v>
      </c>
      <c r="W19" s="463">
        <f t="shared" si="49"/>
        <v>0</v>
      </c>
      <c r="X19" s="471">
        <f t="shared" si="50"/>
        <v>0</v>
      </c>
      <c r="Y19" s="463">
        <f t="shared" si="51"/>
        <v>0</v>
      </c>
      <c r="Z19" s="471">
        <f t="shared" si="52"/>
        <v>0</v>
      </c>
      <c r="AA19" s="463">
        <f t="shared" si="53"/>
        <v>0</v>
      </c>
      <c r="AB19" s="471">
        <f t="shared" si="54"/>
        <v>0</v>
      </c>
      <c r="AC19" s="463">
        <f t="shared" si="55"/>
        <v>0</v>
      </c>
      <c r="AD19" s="471">
        <f t="shared" si="56"/>
        <v>0</v>
      </c>
      <c r="AE19" s="463">
        <f t="shared" si="57"/>
        <v>0</v>
      </c>
      <c r="AF19" s="471">
        <f t="shared" si="58"/>
        <v>0</v>
      </c>
      <c r="AG19" s="463">
        <f t="shared" si="59"/>
        <v>0</v>
      </c>
      <c r="AH19" s="471">
        <f t="shared" si="60"/>
        <v>0</v>
      </c>
      <c r="AI19" s="463">
        <f t="shared" si="61"/>
        <v>0</v>
      </c>
      <c r="AJ19" s="471">
        <f t="shared" si="62"/>
        <v>0</v>
      </c>
      <c r="AK19" s="463">
        <f t="shared" si="63"/>
        <v>0</v>
      </c>
      <c r="AL19" s="471">
        <f t="shared" si="64"/>
        <v>0</v>
      </c>
      <c r="AM19" s="463">
        <f t="shared" si="65"/>
        <v>0</v>
      </c>
      <c r="AN19" s="471">
        <f t="shared" si="66"/>
        <v>0</v>
      </c>
      <c r="AO19" s="463">
        <f t="shared" si="67"/>
        <v>0</v>
      </c>
      <c r="AP19" s="471">
        <f t="shared" si="68"/>
        <v>0</v>
      </c>
      <c r="AQ19" s="463">
        <f t="shared" si="69"/>
        <v>0</v>
      </c>
      <c r="AR19" s="471">
        <f t="shared" si="70"/>
        <v>0</v>
      </c>
      <c r="AS19" s="463">
        <f t="shared" si="71"/>
        <v>0</v>
      </c>
      <c r="AT19" s="471">
        <f t="shared" si="72"/>
        <v>0</v>
      </c>
      <c r="AU19" s="463">
        <f t="shared" si="73"/>
        <v>0</v>
      </c>
      <c r="AV19" s="471">
        <f t="shared" si="74"/>
        <v>0</v>
      </c>
      <c r="AW19" s="463">
        <f t="shared" si="75"/>
        <v>0</v>
      </c>
      <c r="AX19" s="471">
        <f t="shared" si="76"/>
        <v>0</v>
      </c>
      <c r="AY19" s="463">
        <f t="shared" si="77"/>
        <v>0</v>
      </c>
      <c r="AZ19" s="471">
        <f t="shared" si="78"/>
        <v>0</v>
      </c>
      <c r="BA19" s="463">
        <f t="shared" si="79"/>
        <v>0</v>
      </c>
      <c r="BB19" s="471">
        <f t="shared" si="80"/>
        <v>0</v>
      </c>
      <c r="BC19" s="463">
        <f t="shared" si="81"/>
        <v>0</v>
      </c>
      <c r="BD19" s="471">
        <f t="shared" si="82"/>
        <v>0</v>
      </c>
      <c r="BE19" s="463">
        <f t="shared" si="83"/>
        <v>0</v>
      </c>
      <c r="BF19" s="471">
        <f t="shared" si="84"/>
        <v>0</v>
      </c>
      <c r="BG19" s="463">
        <f t="shared" si="85"/>
        <v>0</v>
      </c>
      <c r="BH19" s="471">
        <f t="shared" si="86"/>
        <v>0</v>
      </c>
      <c r="BI19" s="463">
        <f t="shared" si="87"/>
        <v>0</v>
      </c>
      <c r="BJ19" s="471">
        <f t="shared" si="88"/>
        <v>0</v>
      </c>
      <c r="BK19" s="463">
        <f t="shared" si="89"/>
        <v>0</v>
      </c>
      <c r="BL19" s="471">
        <f t="shared" si="90"/>
        <v>0</v>
      </c>
      <c r="BM19" s="463">
        <f t="shared" si="91"/>
        <v>0</v>
      </c>
      <c r="BN19" s="471">
        <f t="shared" si="92"/>
        <v>0</v>
      </c>
      <c r="BO19" s="463">
        <f t="shared" si="93"/>
        <v>0</v>
      </c>
      <c r="BP19" s="471">
        <f t="shared" si="94"/>
        <v>0</v>
      </c>
      <c r="BQ19" s="463">
        <f t="shared" si="95"/>
        <v>0</v>
      </c>
    </row>
    <row r="20" spans="1:69" x14ac:dyDescent="0.15">
      <c r="A20" s="448" t="str">
        <f t="shared" si="96"/>
        <v/>
      </c>
      <c r="B20" s="465" t="s">
        <v>442</v>
      </c>
      <c r="C20" s="466"/>
      <c r="D20" s="467"/>
      <c r="E20" s="468"/>
      <c r="F20" s="466"/>
      <c r="G20" s="472" t="str">
        <f t="shared" si="97"/>
        <v/>
      </c>
      <c r="H20" s="470"/>
      <c r="I20" s="463">
        <f t="shared" si="98"/>
        <v>0</v>
      </c>
      <c r="J20" s="471">
        <f t="shared" si="99"/>
        <v>0</v>
      </c>
      <c r="K20" s="463">
        <f t="shared" si="100"/>
        <v>0</v>
      </c>
      <c r="L20" s="471">
        <f t="shared" si="101"/>
        <v>0</v>
      </c>
      <c r="M20" s="463">
        <f t="shared" si="102"/>
        <v>0</v>
      </c>
      <c r="N20" s="471">
        <f t="shared" si="40"/>
        <v>0</v>
      </c>
      <c r="O20" s="463">
        <f t="shared" si="41"/>
        <v>0</v>
      </c>
      <c r="P20" s="471">
        <f t="shared" si="42"/>
        <v>0</v>
      </c>
      <c r="Q20" s="463">
        <f t="shared" si="43"/>
        <v>0</v>
      </c>
      <c r="R20" s="471">
        <f t="shared" si="44"/>
        <v>0</v>
      </c>
      <c r="S20" s="463">
        <f t="shared" si="45"/>
        <v>0</v>
      </c>
      <c r="T20" s="471">
        <f t="shared" si="46"/>
        <v>0</v>
      </c>
      <c r="U20" s="463">
        <f t="shared" si="47"/>
        <v>0</v>
      </c>
      <c r="V20" s="471">
        <f t="shared" si="48"/>
        <v>0</v>
      </c>
      <c r="W20" s="463">
        <f t="shared" si="49"/>
        <v>0</v>
      </c>
      <c r="X20" s="471">
        <f t="shared" si="50"/>
        <v>0</v>
      </c>
      <c r="Y20" s="463">
        <f t="shared" si="51"/>
        <v>0</v>
      </c>
      <c r="Z20" s="471">
        <f t="shared" si="52"/>
        <v>0</v>
      </c>
      <c r="AA20" s="463">
        <f t="shared" si="53"/>
        <v>0</v>
      </c>
      <c r="AB20" s="471">
        <f t="shared" si="54"/>
        <v>0</v>
      </c>
      <c r="AC20" s="463">
        <f t="shared" si="55"/>
        <v>0</v>
      </c>
      <c r="AD20" s="471">
        <f t="shared" si="56"/>
        <v>0</v>
      </c>
      <c r="AE20" s="463">
        <f t="shared" si="57"/>
        <v>0</v>
      </c>
      <c r="AF20" s="471">
        <f t="shared" si="58"/>
        <v>0</v>
      </c>
      <c r="AG20" s="463">
        <f t="shared" si="59"/>
        <v>0</v>
      </c>
      <c r="AH20" s="471">
        <f t="shared" si="60"/>
        <v>0</v>
      </c>
      <c r="AI20" s="463">
        <f t="shared" si="61"/>
        <v>0</v>
      </c>
      <c r="AJ20" s="471">
        <f t="shared" si="62"/>
        <v>0</v>
      </c>
      <c r="AK20" s="463">
        <f t="shared" si="63"/>
        <v>0</v>
      </c>
      <c r="AL20" s="471">
        <f t="shared" si="64"/>
        <v>0</v>
      </c>
      <c r="AM20" s="463">
        <f t="shared" si="65"/>
        <v>0</v>
      </c>
      <c r="AN20" s="471">
        <f t="shared" si="66"/>
        <v>0</v>
      </c>
      <c r="AO20" s="463">
        <f t="shared" si="67"/>
        <v>0</v>
      </c>
      <c r="AP20" s="471">
        <f t="shared" si="68"/>
        <v>0</v>
      </c>
      <c r="AQ20" s="463">
        <f t="shared" si="69"/>
        <v>0</v>
      </c>
      <c r="AR20" s="471">
        <f t="shared" si="70"/>
        <v>0</v>
      </c>
      <c r="AS20" s="463">
        <f t="shared" si="71"/>
        <v>0</v>
      </c>
      <c r="AT20" s="471">
        <f t="shared" si="72"/>
        <v>0</v>
      </c>
      <c r="AU20" s="463">
        <f t="shared" si="73"/>
        <v>0</v>
      </c>
      <c r="AV20" s="471">
        <f t="shared" si="74"/>
        <v>0</v>
      </c>
      <c r="AW20" s="463">
        <f t="shared" si="75"/>
        <v>0</v>
      </c>
      <c r="AX20" s="471">
        <f t="shared" si="76"/>
        <v>0</v>
      </c>
      <c r="AY20" s="463">
        <f t="shared" si="77"/>
        <v>0</v>
      </c>
      <c r="AZ20" s="471">
        <f t="shared" si="78"/>
        <v>0</v>
      </c>
      <c r="BA20" s="463">
        <f t="shared" si="79"/>
        <v>0</v>
      </c>
      <c r="BB20" s="471">
        <f t="shared" si="80"/>
        <v>0</v>
      </c>
      <c r="BC20" s="463">
        <f t="shared" si="81"/>
        <v>0</v>
      </c>
      <c r="BD20" s="471">
        <f t="shared" si="82"/>
        <v>0</v>
      </c>
      <c r="BE20" s="463">
        <f t="shared" si="83"/>
        <v>0</v>
      </c>
      <c r="BF20" s="471">
        <f t="shared" si="84"/>
        <v>0</v>
      </c>
      <c r="BG20" s="463">
        <f t="shared" si="85"/>
        <v>0</v>
      </c>
      <c r="BH20" s="471">
        <f t="shared" si="86"/>
        <v>0</v>
      </c>
      <c r="BI20" s="463">
        <f t="shared" si="87"/>
        <v>0</v>
      </c>
      <c r="BJ20" s="471">
        <f t="shared" si="88"/>
        <v>0</v>
      </c>
      <c r="BK20" s="463">
        <f t="shared" si="89"/>
        <v>0</v>
      </c>
      <c r="BL20" s="471">
        <f t="shared" si="90"/>
        <v>0</v>
      </c>
      <c r="BM20" s="463">
        <f t="shared" si="91"/>
        <v>0</v>
      </c>
      <c r="BN20" s="471">
        <f t="shared" si="92"/>
        <v>0</v>
      </c>
      <c r="BO20" s="463">
        <f t="shared" si="93"/>
        <v>0</v>
      </c>
      <c r="BP20" s="471">
        <f t="shared" si="94"/>
        <v>0</v>
      </c>
      <c r="BQ20" s="463">
        <f t="shared" si="95"/>
        <v>0</v>
      </c>
    </row>
    <row r="21" spans="1:69" x14ac:dyDescent="0.15">
      <c r="A21" s="448" t="str">
        <f t="shared" si="96"/>
        <v/>
      </c>
      <c r="B21" s="465" t="s">
        <v>442</v>
      </c>
      <c r="C21" s="466"/>
      <c r="D21" s="467"/>
      <c r="E21" s="468"/>
      <c r="F21" s="466"/>
      <c r="G21" s="472" t="str">
        <f t="shared" si="97"/>
        <v/>
      </c>
      <c r="H21" s="470"/>
      <c r="I21" s="463">
        <f t="shared" si="98"/>
        <v>0</v>
      </c>
      <c r="J21" s="471">
        <f t="shared" si="99"/>
        <v>0</v>
      </c>
      <c r="K21" s="463">
        <f t="shared" si="100"/>
        <v>0</v>
      </c>
      <c r="L21" s="471">
        <f t="shared" si="101"/>
        <v>0</v>
      </c>
      <c r="M21" s="463">
        <f t="shared" si="102"/>
        <v>0</v>
      </c>
      <c r="N21" s="471">
        <f t="shared" si="40"/>
        <v>0</v>
      </c>
      <c r="O21" s="463">
        <f t="shared" si="41"/>
        <v>0</v>
      </c>
      <c r="P21" s="471">
        <f t="shared" si="42"/>
        <v>0</v>
      </c>
      <c r="Q21" s="463">
        <f t="shared" si="43"/>
        <v>0</v>
      </c>
      <c r="R21" s="471">
        <f t="shared" si="44"/>
        <v>0</v>
      </c>
      <c r="S21" s="463">
        <f t="shared" si="45"/>
        <v>0</v>
      </c>
      <c r="T21" s="471">
        <f t="shared" si="46"/>
        <v>0</v>
      </c>
      <c r="U21" s="463">
        <f t="shared" si="47"/>
        <v>0</v>
      </c>
      <c r="V21" s="471">
        <f t="shared" si="48"/>
        <v>0</v>
      </c>
      <c r="W21" s="463">
        <f t="shared" si="49"/>
        <v>0</v>
      </c>
      <c r="X21" s="471">
        <f t="shared" si="50"/>
        <v>0</v>
      </c>
      <c r="Y21" s="463">
        <f t="shared" si="51"/>
        <v>0</v>
      </c>
      <c r="Z21" s="471">
        <f t="shared" si="52"/>
        <v>0</v>
      </c>
      <c r="AA21" s="463">
        <f t="shared" si="53"/>
        <v>0</v>
      </c>
      <c r="AB21" s="471">
        <f t="shared" si="54"/>
        <v>0</v>
      </c>
      <c r="AC21" s="463">
        <f t="shared" si="55"/>
        <v>0</v>
      </c>
      <c r="AD21" s="471">
        <f t="shared" si="56"/>
        <v>0</v>
      </c>
      <c r="AE21" s="463">
        <f t="shared" si="57"/>
        <v>0</v>
      </c>
      <c r="AF21" s="471">
        <f t="shared" si="58"/>
        <v>0</v>
      </c>
      <c r="AG21" s="463">
        <f t="shared" si="59"/>
        <v>0</v>
      </c>
      <c r="AH21" s="471">
        <f t="shared" si="60"/>
        <v>0</v>
      </c>
      <c r="AI21" s="463">
        <f t="shared" si="61"/>
        <v>0</v>
      </c>
      <c r="AJ21" s="471">
        <f t="shared" si="62"/>
        <v>0</v>
      </c>
      <c r="AK21" s="463">
        <f t="shared" si="63"/>
        <v>0</v>
      </c>
      <c r="AL21" s="471">
        <f t="shared" si="64"/>
        <v>0</v>
      </c>
      <c r="AM21" s="463">
        <f t="shared" si="65"/>
        <v>0</v>
      </c>
      <c r="AN21" s="471">
        <f t="shared" si="66"/>
        <v>0</v>
      </c>
      <c r="AO21" s="463">
        <f t="shared" si="67"/>
        <v>0</v>
      </c>
      <c r="AP21" s="471">
        <f t="shared" si="68"/>
        <v>0</v>
      </c>
      <c r="AQ21" s="463">
        <f t="shared" si="69"/>
        <v>0</v>
      </c>
      <c r="AR21" s="471">
        <f t="shared" si="70"/>
        <v>0</v>
      </c>
      <c r="AS21" s="463">
        <f t="shared" si="71"/>
        <v>0</v>
      </c>
      <c r="AT21" s="471">
        <f t="shared" si="72"/>
        <v>0</v>
      </c>
      <c r="AU21" s="463">
        <f t="shared" si="73"/>
        <v>0</v>
      </c>
      <c r="AV21" s="471">
        <f t="shared" si="74"/>
        <v>0</v>
      </c>
      <c r="AW21" s="463">
        <f t="shared" si="75"/>
        <v>0</v>
      </c>
      <c r="AX21" s="471">
        <f t="shared" si="76"/>
        <v>0</v>
      </c>
      <c r="AY21" s="463">
        <f t="shared" si="77"/>
        <v>0</v>
      </c>
      <c r="AZ21" s="471">
        <f t="shared" si="78"/>
        <v>0</v>
      </c>
      <c r="BA21" s="463">
        <f t="shared" si="79"/>
        <v>0</v>
      </c>
      <c r="BB21" s="471">
        <f t="shared" si="80"/>
        <v>0</v>
      </c>
      <c r="BC21" s="463">
        <f t="shared" si="81"/>
        <v>0</v>
      </c>
      <c r="BD21" s="471">
        <f t="shared" si="82"/>
        <v>0</v>
      </c>
      <c r="BE21" s="463">
        <f t="shared" si="83"/>
        <v>0</v>
      </c>
      <c r="BF21" s="471">
        <f t="shared" si="84"/>
        <v>0</v>
      </c>
      <c r="BG21" s="463">
        <f t="shared" si="85"/>
        <v>0</v>
      </c>
      <c r="BH21" s="471">
        <f t="shared" si="86"/>
        <v>0</v>
      </c>
      <c r="BI21" s="463">
        <f t="shared" si="87"/>
        <v>0</v>
      </c>
      <c r="BJ21" s="471">
        <f t="shared" si="88"/>
        <v>0</v>
      </c>
      <c r="BK21" s="463">
        <f t="shared" si="89"/>
        <v>0</v>
      </c>
      <c r="BL21" s="471">
        <f t="shared" si="90"/>
        <v>0</v>
      </c>
      <c r="BM21" s="463">
        <f t="shared" si="91"/>
        <v>0</v>
      </c>
      <c r="BN21" s="471">
        <f t="shared" si="92"/>
        <v>0</v>
      </c>
      <c r="BO21" s="463">
        <f t="shared" si="93"/>
        <v>0</v>
      </c>
      <c r="BP21" s="471">
        <f t="shared" si="94"/>
        <v>0</v>
      </c>
      <c r="BQ21" s="463">
        <f t="shared" si="95"/>
        <v>0</v>
      </c>
    </row>
    <row r="22" spans="1:69" x14ac:dyDescent="0.15">
      <c r="A22" s="448" t="str">
        <f t="shared" si="96"/>
        <v/>
      </c>
      <c r="B22" s="465" t="s">
        <v>442</v>
      </c>
      <c r="C22" s="466"/>
      <c r="D22" s="467"/>
      <c r="E22" s="468"/>
      <c r="F22" s="466"/>
      <c r="G22" s="472" t="str">
        <f t="shared" si="97"/>
        <v/>
      </c>
      <c r="H22" s="470"/>
      <c r="I22" s="463">
        <f t="shared" si="98"/>
        <v>0</v>
      </c>
      <c r="J22" s="471">
        <f t="shared" si="99"/>
        <v>0</v>
      </c>
      <c r="K22" s="463">
        <f t="shared" si="100"/>
        <v>0</v>
      </c>
      <c r="L22" s="471">
        <f t="shared" si="101"/>
        <v>0</v>
      </c>
      <c r="M22" s="463">
        <f t="shared" si="102"/>
        <v>0</v>
      </c>
      <c r="N22" s="471">
        <f t="shared" si="40"/>
        <v>0</v>
      </c>
      <c r="O22" s="463">
        <f t="shared" si="41"/>
        <v>0</v>
      </c>
      <c r="P22" s="471">
        <f t="shared" si="42"/>
        <v>0</v>
      </c>
      <c r="Q22" s="463">
        <f t="shared" si="43"/>
        <v>0</v>
      </c>
      <c r="R22" s="471">
        <f t="shared" si="44"/>
        <v>0</v>
      </c>
      <c r="S22" s="463">
        <f t="shared" si="45"/>
        <v>0</v>
      </c>
      <c r="T22" s="471">
        <f t="shared" si="46"/>
        <v>0</v>
      </c>
      <c r="U22" s="463">
        <f t="shared" si="47"/>
        <v>0</v>
      </c>
      <c r="V22" s="471">
        <f t="shared" si="48"/>
        <v>0</v>
      </c>
      <c r="W22" s="463">
        <f t="shared" si="49"/>
        <v>0</v>
      </c>
      <c r="X22" s="471">
        <f t="shared" si="50"/>
        <v>0</v>
      </c>
      <c r="Y22" s="463">
        <f t="shared" si="51"/>
        <v>0</v>
      </c>
      <c r="Z22" s="471">
        <f t="shared" si="52"/>
        <v>0</v>
      </c>
      <c r="AA22" s="463">
        <f t="shared" si="53"/>
        <v>0</v>
      </c>
      <c r="AB22" s="471">
        <f t="shared" si="54"/>
        <v>0</v>
      </c>
      <c r="AC22" s="463">
        <f t="shared" si="55"/>
        <v>0</v>
      </c>
      <c r="AD22" s="471">
        <f t="shared" si="56"/>
        <v>0</v>
      </c>
      <c r="AE22" s="463">
        <f t="shared" si="57"/>
        <v>0</v>
      </c>
      <c r="AF22" s="471">
        <f t="shared" si="58"/>
        <v>0</v>
      </c>
      <c r="AG22" s="463">
        <f t="shared" si="59"/>
        <v>0</v>
      </c>
      <c r="AH22" s="471">
        <f t="shared" si="60"/>
        <v>0</v>
      </c>
      <c r="AI22" s="463">
        <f t="shared" si="61"/>
        <v>0</v>
      </c>
      <c r="AJ22" s="471">
        <f t="shared" si="62"/>
        <v>0</v>
      </c>
      <c r="AK22" s="463">
        <f t="shared" si="63"/>
        <v>0</v>
      </c>
      <c r="AL22" s="471">
        <f t="shared" si="64"/>
        <v>0</v>
      </c>
      <c r="AM22" s="463">
        <f t="shared" si="65"/>
        <v>0</v>
      </c>
      <c r="AN22" s="471">
        <f t="shared" si="66"/>
        <v>0</v>
      </c>
      <c r="AO22" s="463">
        <f t="shared" si="67"/>
        <v>0</v>
      </c>
      <c r="AP22" s="471">
        <f t="shared" si="68"/>
        <v>0</v>
      </c>
      <c r="AQ22" s="463">
        <f t="shared" si="69"/>
        <v>0</v>
      </c>
      <c r="AR22" s="471">
        <f t="shared" si="70"/>
        <v>0</v>
      </c>
      <c r="AS22" s="463">
        <f t="shared" si="71"/>
        <v>0</v>
      </c>
      <c r="AT22" s="471">
        <f t="shared" si="72"/>
        <v>0</v>
      </c>
      <c r="AU22" s="463">
        <f t="shared" si="73"/>
        <v>0</v>
      </c>
      <c r="AV22" s="471">
        <f t="shared" si="74"/>
        <v>0</v>
      </c>
      <c r="AW22" s="463">
        <f t="shared" si="75"/>
        <v>0</v>
      </c>
      <c r="AX22" s="471">
        <f t="shared" si="76"/>
        <v>0</v>
      </c>
      <c r="AY22" s="463">
        <f t="shared" si="77"/>
        <v>0</v>
      </c>
      <c r="AZ22" s="471">
        <f t="shared" si="78"/>
        <v>0</v>
      </c>
      <c r="BA22" s="463">
        <f t="shared" si="79"/>
        <v>0</v>
      </c>
      <c r="BB22" s="471">
        <f t="shared" si="80"/>
        <v>0</v>
      </c>
      <c r="BC22" s="463">
        <f t="shared" si="81"/>
        <v>0</v>
      </c>
      <c r="BD22" s="471">
        <f t="shared" si="82"/>
        <v>0</v>
      </c>
      <c r="BE22" s="463">
        <f t="shared" si="83"/>
        <v>0</v>
      </c>
      <c r="BF22" s="471">
        <f t="shared" si="84"/>
        <v>0</v>
      </c>
      <c r="BG22" s="463">
        <f t="shared" si="85"/>
        <v>0</v>
      </c>
      <c r="BH22" s="471">
        <f t="shared" si="86"/>
        <v>0</v>
      </c>
      <c r="BI22" s="463">
        <f t="shared" si="87"/>
        <v>0</v>
      </c>
      <c r="BJ22" s="471">
        <f t="shared" si="88"/>
        <v>0</v>
      </c>
      <c r="BK22" s="463">
        <f t="shared" si="89"/>
        <v>0</v>
      </c>
      <c r="BL22" s="471">
        <f t="shared" si="90"/>
        <v>0</v>
      </c>
      <c r="BM22" s="463">
        <f t="shared" si="91"/>
        <v>0</v>
      </c>
      <c r="BN22" s="471">
        <f t="shared" si="92"/>
        <v>0</v>
      </c>
      <c r="BO22" s="463">
        <f t="shared" si="93"/>
        <v>0</v>
      </c>
      <c r="BP22" s="471">
        <f t="shared" si="94"/>
        <v>0</v>
      </c>
      <c r="BQ22" s="463">
        <f t="shared" si="95"/>
        <v>0</v>
      </c>
    </row>
    <row r="23" spans="1:69" x14ac:dyDescent="0.15">
      <c r="A23" s="448" t="str">
        <f t="shared" si="96"/>
        <v/>
      </c>
      <c r="B23" s="465" t="s">
        <v>442</v>
      </c>
      <c r="C23" s="466"/>
      <c r="D23" s="467"/>
      <c r="E23" s="468"/>
      <c r="F23" s="466"/>
      <c r="G23" s="472" t="str">
        <f t="shared" si="97"/>
        <v/>
      </c>
      <c r="H23" s="470"/>
      <c r="I23" s="463">
        <f t="shared" si="98"/>
        <v>0</v>
      </c>
      <c r="J23" s="471">
        <f t="shared" si="99"/>
        <v>0</v>
      </c>
      <c r="K23" s="463">
        <f t="shared" si="100"/>
        <v>0</v>
      </c>
      <c r="L23" s="471">
        <f t="shared" si="101"/>
        <v>0</v>
      </c>
      <c r="M23" s="463">
        <f t="shared" si="102"/>
        <v>0</v>
      </c>
      <c r="N23" s="471">
        <f t="shared" si="40"/>
        <v>0</v>
      </c>
      <c r="O23" s="463">
        <f t="shared" si="41"/>
        <v>0</v>
      </c>
      <c r="P23" s="471">
        <f t="shared" si="42"/>
        <v>0</v>
      </c>
      <c r="Q23" s="463">
        <f t="shared" si="43"/>
        <v>0</v>
      </c>
      <c r="R23" s="471">
        <f t="shared" si="44"/>
        <v>0</v>
      </c>
      <c r="S23" s="463">
        <f t="shared" si="45"/>
        <v>0</v>
      </c>
      <c r="T23" s="471">
        <f t="shared" si="46"/>
        <v>0</v>
      </c>
      <c r="U23" s="463">
        <f t="shared" si="47"/>
        <v>0</v>
      </c>
      <c r="V23" s="471">
        <f t="shared" si="48"/>
        <v>0</v>
      </c>
      <c r="W23" s="463">
        <f t="shared" si="49"/>
        <v>0</v>
      </c>
      <c r="X23" s="471">
        <f t="shared" si="50"/>
        <v>0</v>
      </c>
      <c r="Y23" s="463">
        <f t="shared" si="51"/>
        <v>0</v>
      </c>
      <c r="Z23" s="471">
        <f t="shared" si="52"/>
        <v>0</v>
      </c>
      <c r="AA23" s="463">
        <f t="shared" si="53"/>
        <v>0</v>
      </c>
      <c r="AB23" s="471">
        <f t="shared" si="54"/>
        <v>0</v>
      </c>
      <c r="AC23" s="463">
        <f t="shared" si="55"/>
        <v>0</v>
      </c>
      <c r="AD23" s="471">
        <f t="shared" si="56"/>
        <v>0</v>
      </c>
      <c r="AE23" s="463">
        <f t="shared" si="57"/>
        <v>0</v>
      </c>
      <c r="AF23" s="471">
        <f t="shared" si="58"/>
        <v>0</v>
      </c>
      <c r="AG23" s="463">
        <f t="shared" si="59"/>
        <v>0</v>
      </c>
      <c r="AH23" s="471">
        <f t="shared" si="60"/>
        <v>0</v>
      </c>
      <c r="AI23" s="463">
        <f t="shared" si="61"/>
        <v>0</v>
      </c>
      <c r="AJ23" s="471">
        <f t="shared" si="62"/>
        <v>0</v>
      </c>
      <c r="AK23" s="463">
        <f t="shared" si="63"/>
        <v>0</v>
      </c>
      <c r="AL23" s="471">
        <f t="shared" si="64"/>
        <v>0</v>
      </c>
      <c r="AM23" s="463">
        <f t="shared" si="65"/>
        <v>0</v>
      </c>
      <c r="AN23" s="471">
        <f t="shared" si="66"/>
        <v>0</v>
      </c>
      <c r="AO23" s="463">
        <f t="shared" si="67"/>
        <v>0</v>
      </c>
      <c r="AP23" s="471">
        <f t="shared" si="68"/>
        <v>0</v>
      </c>
      <c r="AQ23" s="463">
        <f t="shared" si="69"/>
        <v>0</v>
      </c>
      <c r="AR23" s="471">
        <f t="shared" si="70"/>
        <v>0</v>
      </c>
      <c r="AS23" s="463">
        <f t="shared" si="71"/>
        <v>0</v>
      </c>
      <c r="AT23" s="471">
        <f t="shared" si="72"/>
        <v>0</v>
      </c>
      <c r="AU23" s="463">
        <f t="shared" si="73"/>
        <v>0</v>
      </c>
      <c r="AV23" s="471">
        <f t="shared" si="74"/>
        <v>0</v>
      </c>
      <c r="AW23" s="463">
        <f t="shared" si="75"/>
        <v>0</v>
      </c>
      <c r="AX23" s="471">
        <f t="shared" si="76"/>
        <v>0</v>
      </c>
      <c r="AY23" s="463">
        <f t="shared" si="77"/>
        <v>0</v>
      </c>
      <c r="AZ23" s="471">
        <f t="shared" si="78"/>
        <v>0</v>
      </c>
      <c r="BA23" s="463">
        <f t="shared" si="79"/>
        <v>0</v>
      </c>
      <c r="BB23" s="471">
        <f t="shared" si="80"/>
        <v>0</v>
      </c>
      <c r="BC23" s="463">
        <f t="shared" si="81"/>
        <v>0</v>
      </c>
      <c r="BD23" s="471">
        <f t="shared" si="82"/>
        <v>0</v>
      </c>
      <c r="BE23" s="463">
        <f t="shared" si="83"/>
        <v>0</v>
      </c>
      <c r="BF23" s="471">
        <f t="shared" si="84"/>
        <v>0</v>
      </c>
      <c r="BG23" s="463">
        <f t="shared" si="85"/>
        <v>0</v>
      </c>
      <c r="BH23" s="471">
        <f t="shared" si="86"/>
        <v>0</v>
      </c>
      <c r="BI23" s="463">
        <f t="shared" si="87"/>
        <v>0</v>
      </c>
      <c r="BJ23" s="471">
        <f t="shared" si="88"/>
        <v>0</v>
      </c>
      <c r="BK23" s="463">
        <f t="shared" si="89"/>
        <v>0</v>
      </c>
      <c r="BL23" s="471">
        <f t="shared" si="90"/>
        <v>0</v>
      </c>
      <c r="BM23" s="463">
        <f t="shared" si="91"/>
        <v>0</v>
      </c>
      <c r="BN23" s="471">
        <f t="shared" si="92"/>
        <v>0</v>
      </c>
      <c r="BO23" s="463">
        <f t="shared" si="93"/>
        <v>0</v>
      </c>
      <c r="BP23" s="471">
        <f t="shared" si="94"/>
        <v>0</v>
      </c>
      <c r="BQ23" s="463">
        <f t="shared" si="95"/>
        <v>0</v>
      </c>
    </row>
    <row r="24" spans="1:69" x14ac:dyDescent="0.15">
      <c r="A24" s="448" t="str">
        <f t="shared" si="96"/>
        <v/>
      </c>
      <c r="B24" s="465" t="s">
        <v>442</v>
      </c>
      <c r="C24" s="466"/>
      <c r="D24" s="467"/>
      <c r="E24" s="468"/>
      <c r="F24" s="466"/>
      <c r="G24" s="472" t="str">
        <f t="shared" si="97"/>
        <v/>
      </c>
      <c r="H24" s="470"/>
      <c r="I24" s="463">
        <f t="shared" si="98"/>
        <v>0</v>
      </c>
      <c r="J24" s="471">
        <f t="shared" si="99"/>
        <v>0</v>
      </c>
      <c r="K24" s="463">
        <f t="shared" si="100"/>
        <v>0</v>
      </c>
      <c r="L24" s="471">
        <f t="shared" si="101"/>
        <v>0</v>
      </c>
      <c r="M24" s="463">
        <f t="shared" si="102"/>
        <v>0</v>
      </c>
      <c r="N24" s="471">
        <f t="shared" si="40"/>
        <v>0</v>
      </c>
      <c r="O24" s="463">
        <f t="shared" si="41"/>
        <v>0</v>
      </c>
      <c r="P24" s="471">
        <f t="shared" si="42"/>
        <v>0</v>
      </c>
      <c r="Q24" s="463">
        <f t="shared" si="43"/>
        <v>0</v>
      </c>
      <c r="R24" s="471">
        <f t="shared" si="44"/>
        <v>0</v>
      </c>
      <c r="S24" s="463">
        <f t="shared" si="45"/>
        <v>0</v>
      </c>
      <c r="T24" s="471">
        <f t="shared" si="46"/>
        <v>0</v>
      </c>
      <c r="U24" s="463">
        <f t="shared" si="47"/>
        <v>0</v>
      </c>
      <c r="V24" s="471">
        <f t="shared" si="48"/>
        <v>0</v>
      </c>
      <c r="W24" s="463">
        <f t="shared" si="49"/>
        <v>0</v>
      </c>
      <c r="X24" s="471">
        <f t="shared" si="50"/>
        <v>0</v>
      </c>
      <c r="Y24" s="463">
        <f t="shared" si="51"/>
        <v>0</v>
      </c>
      <c r="Z24" s="471">
        <f t="shared" si="52"/>
        <v>0</v>
      </c>
      <c r="AA24" s="463">
        <f t="shared" si="53"/>
        <v>0</v>
      </c>
      <c r="AB24" s="471">
        <f t="shared" si="54"/>
        <v>0</v>
      </c>
      <c r="AC24" s="463">
        <f t="shared" si="55"/>
        <v>0</v>
      </c>
      <c r="AD24" s="471">
        <f t="shared" si="56"/>
        <v>0</v>
      </c>
      <c r="AE24" s="463">
        <f t="shared" si="57"/>
        <v>0</v>
      </c>
      <c r="AF24" s="471">
        <f t="shared" si="58"/>
        <v>0</v>
      </c>
      <c r="AG24" s="463">
        <f t="shared" si="59"/>
        <v>0</v>
      </c>
      <c r="AH24" s="471">
        <f t="shared" si="60"/>
        <v>0</v>
      </c>
      <c r="AI24" s="463">
        <f t="shared" si="61"/>
        <v>0</v>
      </c>
      <c r="AJ24" s="471">
        <f t="shared" si="62"/>
        <v>0</v>
      </c>
      <c r="AK24" s="463">
        <f t="shared" si="63"/>
        <v>0</v>
      </c>
      <c r="AL24" s="471">
        <f t="shared" si="64"/>
        <v>0</v>
      </c>
      <c r="AM24" s="463">
        <f t="shared" si="65"/>
        <v>0</v>
      </c>
      <c r="AN24" s="471">
        <f t="shared" si="66"/>
        <v>0</v>
      </c>
      <c r="AO24" s="463">
        <f t="shared" si="67"/>
        <v>0</v>
      </c>
      <c r="AP24" s="471">
        <f t="shared" si="68"/>
        <v>0</v>
      </c>
      <c r="AQ24" s="463">
        <f t="shared" si="69"/>
        <v>0</v>
      </c>
      <c r="AR24" s="471">
        <f t="shared" si="70"/>
        <v>0</v>
      </c>
      <c r="AS24" s="463">
        <f t="shared" si="71"/>
        <v>0</v>
      </c>
      <c r="AT24" s="471">
        <f t="shared" si="72"/>
        <v>0</v>
      </c>
      <c r="AU24" s="463">
        <f t="shared" si="73"/>
        <v>0</v>
      </c>
      <c r="AV24" s="471">
        <f t="shared" si="74"/>
        <v>0</v>
      </c>
      <c r="AW24" s="463">
        <f t="shared" si="75"/>
        <v>0</v>
      </c>
      <c r="AX24" s="471">
        <f t="shared" si="76"/>
        <v>0</v>
      </c>
      <c r="AY24" s="463">
        <f t="shared" si="77"/>
        <v>0</v>
      </c>
      <c r="AZ24" s="471">
        <f t="shared" si="78"/>
        <v>0</v>
      </c>
      <c r="BA24" s="463">
        <f t="shared" si="79"/>
        <v>0</v>
      </c>
      <c r="BB24" s="471">
        <f t="shared" si="80"/>
        <v>0</v>
      </c>
      <c r="BC24" s="463">
        <f t="shared" si="81"/>
        <v>0</v>
      </c>
      <c r="BD24" s="471">
        <f t="shared" si="82"/>
        <v>0</v>
      </c>
      <c r="BE24" s="463">
        <f t="shared" si="83"/>
        <v>0</v>
      </c>
      <c r="BF24" s="471">
        <f t="shared" si="84"/>
        <v>0</v>
      </c>
      <c r="BG24" s="463">
        <f t="shared" si="85"/>
        <v>0</v>
      </c>
      <c r="BH24" s="471">
        <f t="shared" si="86"/>
        <v>0</v>
      </c>
      <c r="BI24" s="463">
        <f t="shared" si="87"/>
        <v>0</v>
      </c>
      <c r="BJ24" s="471">
        <f t="shared" si="88"/>
        <v>0</v>
      </c>
      <c r="BK24" s="463">
        <f t="shared" si="89"/>
        <v>0</v>
      </c>
      <c r="BL24" s="471">
        <f t="shared" si="90"/>
        <v>0</v>
      </c>
      <c r="BM24" s="463">
        <f t="shared" si="91"/>
        <v>0</v>
      </c>
      <c r="BN24" s="471">
        <f t="shared" si="92"/>
        <v>0</v>
      </c>
      <c r="BO24" s="463">
        <f t="shared" si="93"/>
        <v>0</v>
      </c>
      <c r="BP24" s="471">
        <f t="shared" si="94"/>
        <v>0</v>
      </c>
      <c r="BQ24" s="463">
        <f t="shared" si="95"/>
        <v>0</v>
      </c>
    </row>
    <row r="25" spans="1:69" x14ac:dyDescent="0.15">
      <c r="A25" s="448" t="str">
        <f t="shared" si="96"/>
        <v/>
      </c>
      <c r="B25" s="465" t="s">
        <v>442</v>
      </c>
      <c r="C25" s="466"/>
      <c r="D25" s="467"/>
      <c r="E25" s="468"/>
      <c r="F25" s="466"/>
      <c r="G25" s="472" t="str">
        <f t="shared" si="97"/>
        <v/>
      </c>
      <c r="H25" s="470"/>
      <c r="I25" s="463">
        <f t="shared" si="98"/>
        <v>0</v>
      </c>
      <c r="J25" s="471">
        <f t="shared" si="99"/>
        <v>0</v>
      </c>
      <c r="K25" s="463">
        <f t="shared" si="100"/>
        <v>0</v>
      </c>
      <c r="L25" s="471">
        <f t="shared" si="101"/>
        <v>0</v>
      </c>
      <c r="M25" s="463">
        <f t="shared" si="102"/>
        <v>0</v>
      </c>
      <c r="N25" s="471">
        <f t="shared" si="40"/>
        <v>0</v>
      </c>
      <c r="O25" s="463">
        <f t="shared" si="41"/>
        <v>0</v>
      </c>
      <c r="P25" s="471">
        <f t="shared" si="42"/>
        <v>0</v>
      </c>
      <c r="Q25" s="463">
        <f t="shared" si="43"/>
        <v>0</v>
      </c>
      <c r="R25" s="471">
        <f t="shared" si="44"/>
        <v>0</v>
      </c>
      <c r="S25" s="463">
        <f t="shared" si="45"/>
        <v>0</v>
      </c>
      <c r="T25" s="471">
        <f t="shared" si="46"/>
        <v>0</v>
      </c>
      <c r="U25" s="463">
        <f t="shared" si="47"/>
        <v>0</v>
      </c>
      <c r="V25" s="471">
        <f t="shared" si="48"/>
        <v>0</v>
      </c>
      <c r="W25" s="463">
        <f t="shared" si="49"/>
        <v>0</v>
      </c>
      <c r="X25" s="471">
        <f t="shared" si="50"/>
        <v>0</v>
      </c>
      <c r="Y25" s="463">
        <f t="shared" si="51"/>
        <v>0</v>
      </c>
      <c r="Z25" s="471">
        <f t="shared" si="52"/>
        <v>0</v>
      </c>
      <c r="AA25" s="463">
        <f t="shared" si="53"/>
        <v>0</v>
      </c>
      <c r="AB25" s="471">
        <f t="shared" si="54"/>
        <v>0</v>
      </c>
      <c r="AC25" s="463">
        <f t="shared" si="55"/>
        <v>0</v>
      </c>
      <c r="AD25" s="471">
        <f t="shared" si="56"/>
        <v>0</v>
      </c>
      <c r="AE25" s="463">
        <f t="shared" si="57"/>
        <v>0</v>
      </c>
      <c r="AF25" s="471">
        <f t="shared" si="58"/>
        <v>0</v>
      </c>
      <c r="AG25" s="463">
        <f t="shared" si="59"/>
        <v>0</v>
      </c>
      <c r="AH25" s="471">
        <f t="shared" si="60"/>
        <v>0</v>
      </c>
      <c r="AI25" s="463">
        <f t="shared" si="61"/>
        <v>0</v>
      </c>
      <c r="AJ25" s="471">
        <f t="shared" si="62"/>
        <v>0</v>
      </c>
      <c r="AK25" s="463">
        <f t="shared" si="63"/>
        <v>0</v>
      </c>
      <c r="AL25" s="471">
        <f t="shared" si="64"/>
        <v>0</v>
      </c>
      <c r="AM25" s="463">
        <f t="shared" si="65"/>
        <v>0</v>
      </c>
      <c r="AN25" s="471">
        <f t="shared" si="66"/>
        <v>0</v>
      </c>
      <c r="AO25" s="463">
        <f t="shared" si="67"/>
        <v>0</v>
      </c>
      <c r="AP25" s="471">
        <f t="shared" si="68"/>
        <v>0</v>
      </c>
      <c r="AQ25" s="463">
        <f t="shared" si="69"/>
        <v>0</v>
      </c>
      <c r="AR25" s="471">
        <f t="shared" si="70"/>
        <v>0</v>
      </c>
      <c r="AS25" s="463">
        <f t="shared" si="71"/>
        <v>0</v>
      </c>
      <c r="AT25" s="471">
        <f t="shared" si="72"/>
        <v>0</v>
      </c>
      <c r="AU25" s="463">
        <f t="shared" si="73"/>
        <v>0</v>
      </c>
      <c r="AV25" s="471">
        <f t="shared" si="74"/>
        <v>0</v>
      </c>
      <c r="AW25" s="463">
        <f t="shared" si="75"/>
        <v>0</v>
      </c>
      <c r="AX25" s="471">
        <f t="shared" si="76"/>
        <v>0</v>
      </c>
      <c r="AY25" s="463">
        <f t="shared" si="77"/>
        <v>0</v>
      </c>
      <c r="AZ25" s="471">
        <f t="shared" si="78"/>
        <v>0</v>
      </c>
      <c r="BA25" s="463">
        <f t="shared" si="79"/>
        <v>0</v>
      </c>
      <c r="BB25" s="471">
        <f t="shared" si="80"/>
        <v>0</v>
      </c>
      <c r="BC25" s="463">
        <f t="shared" si="81"/>
        <v>0</v>
      </c>
      <c r="BD25" s="471">
        <f t="shared" si="82"/>
        <v>0</v>
      </c>
      <c r="BE25" s="463">
        <f t="shared" si="83"/>
        <v>0</v>
      </c>
      <c r="BF25" s="471">
        <f t="shared" si="84"/>
        <v>0</v>
      </c>
      <c r="BG25" s="463">
        <f t="shared" si="85"/>
        <v>0</v>
      </c>
      <c r="BH25" s="471">
        <f t="shared" si="86"/>
        <v>0</v>
      </c>
      <c r="BI25" s="463">
        <f t="shared" si="87"/>
        <v>0</v>
      </c>
      <c r="BJ25" s="471">
        <f t="shared" si="88"/>
        <v>0</v>
      </c>
      <c r="BK25" s="463">
        <f t="shared" si="89"/>
        <v>0</v>
      </c>
      <c r="BL25" s="471">
        <f t="shared" si="90"/>
        <v>0</v>
      </c>
      <c r="BM25" s="463">
        <f t="shared" si="91"/>
        <v>0</v>
      </c>
      <c r="BN25" s="471">
        <f t="shared" si="92"/>
        <v>0</v>
      </c>
      <c r="BO25" s="463">
        <f t="shared" si="93"/>
        <v>0</v>
      </c>
      <c r="BP25" s="471">
        <f t="shared" si="94"/>
        <v>0</v>
      </c>
      <c r="BQ25" s="463">
        <f t="shared" si="95"/>
        <v>0</v>
      </c>
    </row>
    <row r="26" spans="1:69" x14ac:dyDescent="0.15">
      <c r="A26" s="448" t="str">
        <f t="shared" si="96"/>
        <v/>
      </c>
      <c r="B26" s="465" t="s">
        <v>442</v>
      </c>
      <c r="C26" s="466"/>
      <c r="D26" s="467"/>
      <c r="E26" s="468"/>
      <c r="F26" s="466"/>
      <c r="G26" s="472" t="str">
        <f t="shared" si="97"/>
        <v/>
      </c>
      <c r="H26" s="470"/>
      <c r="I26" s="463">
        <f t="shared" si="98"/>
        <v>0</v>
      </c>
      <c r="J26" s="471">
        <f t="shared" si="99"/>
        <v>0</v>
      </c>
      <c r="K26" s="463">
        <f t="shared" si="100"/>
        <v>0</v>
      </c>
      <c r="L26" s="471">
        <f t="shared" si="101"/>
        <v>0</v>
      </c>
      <c r="M26" s="463">
        <f t="shared" si="102"/>
        <v>0</v>
      </c>
      <c r="N26" s="471">
        <f t="shared" si="40"/>
        <v>0</v>
      </c>
      <c r="O26" s="463">
        <f t="shared" si="41"/>
        <v>0</v>
      </c>
      <c r="P26" s="471">
        <f t="shared" si="42"/>
        <v>0</v>
      </c>
      <c r="Q26" s="463">
        <f t="shared" si="43"/>
        <v>0</v>
      </c>
      <c r="R26" s="471">
        <f t="shared" si="44"/>
        <v>0</v>
      </c>
      <c r="S26" s="463">
        <f t="shared" si="45"/>
        <v>0</v>
      </c>
      <c r="T26" s="471">
        <f t="shared" si="46"/>
        <v>0</v>
      </c>
      <c r="U26" s="463">
        <f t="shared" si="47"/>
        <v>0</v>
      </c>
      <c r="V26" s="471">
        <f t="shared" si="48"/>
        <v>0</v>
      </c>
      <c r="W26" s="463">
        <f t="shared" si="49"/>
        <v>0</v>
      </c>
      <c r="X26" s="471">
        <f t="shared" si="50"/>
        <v>0</v>
      </c>
      <c r="Y26" s="463">
        <f t="shared" si="51"/>
        <v>0</v>
      </c>
      <c r="Z26" s="471">
        <f t="shared" si="52"/>
        <v>0</v>
      </c>
      <c r="AA26" s="463">
        <f t="shared" si="53"/>
        <v>0</v>
      </c>
      <c r="AB26" s="471">
        <f t="shared" si="54"/>
        <v>0</v>
      </c>
      <c r="AC26" s="463">
        <f t="shared" si="55"/>
        <v>0</v>
      </c>
      <c r="AD26" s="471">
        <f t="shared" si="56"/>
        <v>0</v>
      </c>
      <c r="AE26" s="463">
        <f t="shared" si="57"/>
        <v>0</v>
      </c>
      <c r="AF26" s="471">
        <f t="shared" si="58"/>
        <v>0</v>
      </c>
      <c r="AG26" s="463">
        <f t="shared" si="59"/>
        <v>0</v>
      </c>
      <c r="AH26" s="471">
        <f t="shared" si="60"/>
        <v>0</v>
      </c>
      <c r="AI26" s="463">
        <f t="shared" si="61"/>
        <v>0</v>
      </c>
      <c r="AJ26" s="471">
        <f t="shared" si="62"/>
        <v>0</v>
      </c>
      <c r="AK26" s="463">
        <f t="shared" si="63"/>
        <v>0</v>
      </c>
      <c r="AL26" s="471">
        <f t="shared" si="64"/>
        <v>0</v>
      </c>
      <c r="AM26" s="463">
        <f t="shared" si="65"/>
        <v>0</v>
      </c>
      <c r="AN26" s="471">
        <f t="shared" si="66"/>
        <v>0</v>
      </c>
      <c r="AO26" s="463">
        <f t="shared" si="67"/>
        <v>0</v>
      </c>
      <c r="AP26" s="471">
        <f t="shared" si="68"/>
        <v>0</v>
      </c>
      <c r="AQ26" s="463">
        <f t="shared" si="69"/>
        <v>0</v>
      </c>
      <c r="AR26" s="471">
        <f t="shared" si="70"/>
        <v>0</v>
      </c>
      <c r="AS26" s="463">
        <f t="shared" si="71"/>
        <v>0</v>
      </c>
      <c r="AT26" s="471">
        <f t="shared" si="72"/>
        <v>0</v>
      </c>
      <c r="AU26" s="463">
        <f t="shared" si="73"/>
        <v>0</v>
      </c>
      <c r="AV26" s="471">
        <f t="shared" si="74"/>
        <v>0</v>
      </c>
      <c r="AW26" s="463">
        <f t="shared" si="75"/>
        <v>0</v>
      </c>
      <c r="AX26" s="471">
        <f t="shared" si="76"/>
        <v>0</v>
      </c>
      <c r="AY26" s="463">
        <f t="shared" si="77"/>
        <v>0</v>
      </c>
      <c r="AZ26" s="471">
        <f t="shared" si="78"/>
        <v>0</v>
      </c>
      <c r="BA26" s="463">
        <f t="shared" si="79"/>
        <v>0</v>
      </c>
      <c r="BB26" s="471">
        <f t="shared" si="80"/>
        <v>0</v>
      </c>
      <c r="BC26" s="463">
        <f t="shared" si="81"/>
        <v>0</v>
      </c>
      <c r="BD26" s="471">
        <f t="shared" si="82"/>
        <v>0</v>
      </c>
      <c r="BE26" s="463">
        <f t="shared" si="83"/>
        <v>0</v>
      </c>
      <c r="BF26" s="471">
        <f t="shared" si="84"/>
        <v>0</v>
      </c>
      <c r="BG26" s="463">
        <f t="shared" si="85"/>
        <v>0</v>
      </c>
      <c r="BH26" s="471">
        <f t="shared" si="86"/>
        <v>0</v>
      </c>
      <c r="BI26" s="463">
        <f t="shared" si="87"/>
        <v>0</v>
      </c>
      <c r="BJ26" s="471">
        <f t="shared" si="88"/>
        <v>0</v>
      </c>
      <c r="BK26" s="463">
        <f t="shared" si="89"/>
        <v>0</v>
      </c>
      <c r="BL26" s="471">
        <f t="shared" si="90"/>
        <v>0</v>
      </c>
      <c r="BM26" s="463">
        <f t="shared" si="91"/>
        <v>0</v>
      </c>
      <c r="BN26" s="471">
        <f t="shared" si="92"/>
        <v>0</v>
      </c>
      <c r="BO26" s="463">
        <f t="shared" si="93"/>
        <v>0</v>
      </c>
      <c r="BP26" s="471">
        <f t="shared" si="94"/>
        <v>0</v>
      </c>
      <c r="BQ26" s="463">
        <f t="shared" si="95"/>
        <v>0</v>
      </c>
    </row>
    <row r="27" spans="1:69" x14ac:dyDescent="0.15">
      <c r="A27" s="448" t="str">
        <f t="shared" si="96"/>
        <v/>
      </c>
      <c r="B27" s="465" t="s">
        <v>442</v>
      </c>
      <c r="C27" s="466"/>
      <c r="D27" s="467"/>
      <c r="E27" s="468"/>
      <c r="F27" s="466"/>
      <c r="G27" s="472" t="str">
        <f t="shared" si="97"/>
        <v/>
      </c>
      <c r="H27" s="470"/>
      <c r="I27" s="463">
        <f t="shared" si="98"/>
        <v>0</v>
      </c>
      <c r="J27" s="471">
        <f t="shared" si="99"/>
        <v>0</v>
      </c>
      <c r="K27" s="463">
        <f t="shared" si="100"/>
        <v>0</v>
      </c>
      <c r="L27" s="471">
        <f t="shared" si="101"/>
        <v>0</v>
      </c>
      <c r="M27" s="463">
        <f t="shared" si="102"/>
        <v>0</v>
      </c>
      <c r="N27" s="471">
        <f t="shared" si="40"/>
        <v>0</v>
      </c>
      <c r="O27" s="463">
        <f t="shared" si="41"/>
        <v>0</v>
      </c>
      <c r="P27" s="471">
        <f t="shared" si="42"/>
        <v>0</v>
      </c>
      <c r="Q27" s="463">
        <f t="shared" si="43"/>
        <v>0</v>
      </c>
      <c r="R27" s="471">
        <f t="shared" si="44"/>
        <v>0</v>
      </c>
      <c r="S27" s="463">
        <f t="shared" si="45"/>
        <v>0</v>
      </c>
      <c r="T27" s="471">
        <f t="shared" si="46"/>
        <v>0</v>
      </c>
      <c r="U27" s="463">
        <f t="shared" si="47"/>
        <v>0</v>
      </c>
      <c r="V27" s="471">
        <f t="shared" si="48"/>
        <v>0</v>
      </c>
      <c r="W27" s="463">
        <f t="shared" si="49"/>
        <v>0</v>
      </c>
      <c r="X27" s="471">
        <f t="shared" si="50"/>
        <v>0</v>
      </c>
      <c r="Y27" s="463">
        <f t="shared" si="51"/>
        <v>0</v>
      </c>
      <c r="Z27" s="471">
        <f t="shared" si="52"/>
        <v>0</v>
      </c>
      <c r="AA27" s="463">
        <f t="shared" si="53"/>
        <v>0</v>
      </c>
      <c r="AB27" s="471">
        <f t="shared" si="54"/>
        <v>0</v>
      </c>
      <c r="AC27" s="463">
        <f t="shared" si="55"/>
        <v>0</v>
      </c>
      <c r="AD27" s="471">
        <f t="shared" si="56"/>
        <v>0</v>
      </c>
      <c r="AE27" s="463">
        <f t="shared" si="57"/>
        <v>0</v>
      </c>
      <c r="AF27" s="471">
        <f t="shared" si="58"/>
        <v>0</v>
      </c>
      <c r="AG27" s="463">
        <f t="shared" si="59"/>
        <v>0</v>
      </c>
      <c r="AH27" s="471">
        <f t="shared" si="60"/>
        <v>0</v>
      </c>
      <c r="AI27" s="463">
        <f t="shared" si="61"/>
        <v>0</v>
      </c>
      <c r="AJ27" s="471">
        <f t="shared" si="62"/>
        <v>0</v>
      </c>
      <c r="AK27" s="463">
        <f t="shared" si="63"/>
        <v>0</v>
      </c>
      <c r="AL27" s="471">
        <f t="shared" si="64"/>
        <v>0</v>
      </c>
      <c r="AM27" s="463">
        <f t="shared" si="65"/>
        <v>0</v>
      </c>
      <c r="AN27" s="471">
        <f t="shared" si="66"/>
        <v>0</v>
      </c>
      <c r="AO27" s="463">
        <f t="shared" si="67"/>
        <v>0</v>
      </c>
      <c r="AP27" s="471">
        <f t="shared" si="68"/>
        <v>0</v>
      </c>
      <c r="AQ27" s="463">
        <f t="shared" si="69"/>
        <v>0</v>
      </c>
      <c r="AR27" s="471">
        <f t="shared" si="70"/>
        <v>0</v>
      </c>
      <c r="AS27" s="463">
        <f t="shared" si="71"/>
        <v>0</v>
      </c>
      <c r="AT27" s="471">
        <f t="shared" si="72"/>
        <v>0</v>
      </c>
      <c r="AU27" s="463">
        <f t="shared" si="73"/>
        <v>0</v>
      </c>
      <c r="AV27" s="471">
        <f t="shared" si="74"/>
        <v>0</v>
      </c>
      <c r="AW27" s="463">
        <f t="shared" si="75"/>
        <v>0</v>
      </c>
      <c r="AX27" s="471">
        <f t="shared" si="76"/>
        <v>0</v>
      </c>
      <c r="AY27" s="463">
        <f t="shared" si="77"/>
        <v>0</v>
      </c>
      <c r="AZ27" s="471">
        <f t="shared" si="78"/>
        <v>0</v>
      </c>
      <c r="BA27" s="463">
        <f t="shared" si="79"/>
        <v>0</v>
      </c>
      <c r="BB27" s="471">
        <f t="shared" si="80"/>
        <v>0</v>
      </c>
      <c r="BC27" s="463">
        <f t="shared" si="81"/>
        <v>0</v>
      </c>
      <c r="BD27" s="471">
        <f t="shared" si="82"/>
        <v>0</v>
      </c>
      <c r="BE27" s="463">
        <f t="shared" si="83"/>
        <v>0</v>
      </c>
      <c r="BF27" s="471">
        <f t="shared" si="84"/>
        <v>0</v>
      </c>
      <c r="BG27" s="463">
        <f t="shared" si="85"/>
        <v>0</v>
      </c>
      <c r="BH27" s="471">
        <f t="shared" si="86"/>
        <v>0</v>
      </c>
      <c r="BI27" s="463">
        <f t="shared" si="87"/>
        <v>0</v>
      </c>
      <c r="BJ27" s="471">
        <f t="shared" si="88"/>
        <v>0</v>
      </c>
      <c r="BK27" s="463">
        <f t="shared" si="89"/>
        <v>0</v>
      </c>
      <c r="BL27" s="471">
        <f t="shared" si="90"/>
        <v>0</v>
      </c>
      <c r="BM27" s="463">
        <f t="shared" si="91"/>
        <v>0</v>
      </c>
      <c r="BN27" s="471">
        <f t="shared" si="92"/>
        <v>0</v>
      </c>
      <c r="BO27" s="463">
        <f t="shared" si="93"/>
        <v>0</v>
      </c>
      <c r="BP27" s="471">
        <f t="shared" si="94"/>
        <v>0</v>
      </c>
      <c r="BQ27" s="463">
        <f t="shared" si="95"/>
        <v>0</v>
      </c>
    </row>
    <row r="28" spans="1:69" x14ac:dyDescent="0.15">
      <c r="A28" s="448" t="str">
        <f t="shared" si="96"/>
        <v/>
      </c>
      <c r="B28" s="465" t="s">
        <v>442</v>
      </c>
      <c r="C28" s="466"/>
      <c r="D28" s="473"/>
      <c r="E28" s="468"/>
      <c r="F28" s="466"/>
      <c r="G28" s="472" t="str">
        <f t="shared" si="97"/>
        <v/>
      </c>
      <c r="H28" s="470"/>
      <c r="I28" s="463">
        <f t="shared" si="98"/>
        <v>0</v>
      </c>
      <c r="J28" s="471">
        <f t="shared" si="99"/>
        <v>0</v>
      </c>
      <c r="K28" s="463">
        <f t="shared" si="100"/>
        <v>0</v>
      </c>
      <c r="L28" s="471">
        <f t="shared" si="101"/>
        <v>0</v>
      </c>
      <c r="M28" s="463">
        <f t="shared" si="102"/>
        <v>0</v>
      </c>
      <c r="N28" s="471">
        <f t="shared" si="40"/>
        <v>0</v>
      </c>
      <c r="O28" s="463">
        <f t="shared" si="41"/>
        <v>0</v>
      </c>
      <c r="P28" s="471">
        <f t="shared" si="42"/>
        <v>0</v>
      </c>
      <c r="Q28" s="463">
        <f t="shared" si="43"/>
        <v>0</v>
      </c>
      <c r="R28" s="471">
        <f t="shared" si="44"/>
        <v>0</v>
      </c>
      <c r="S28" s="463">
        <f t="shared" si="45"/>
        <v>0</v>
      </c>
      <c r="T28" s="471">
        <f t="shared" si="46"/>
        <v>0</v>
      </c>
      <c r="U28" s="463">
        <f t="shared" si="47"/>
        <v>0</v>
      </c>
      <c r="V28" s="471">
        <f t="shared" si="48"/>
        <v>0</v>
      </c>
      <c r="W28" s="463">
        <f t="shared" si="49"/>
        <v>0</v>
      </c>
      <c r="X28" s="471">
        <f t="shared" si="50"/>
        <v>0</v>
      </c>
      <c r="Y28" s="463">
        <f t="shared" si="51"/>
        <v>0</v>
      </c>
      <c r="Z28" s="471">
        <f t="shared" si="52"/>
        <v>0</v>
      </c>
      <c r="AA28" s="463">
        <f t="shared" si="53"/>
        <v>0</v>
      </c>
      <c r="AB28" s="471">
        <f t="shared" si="54"/>
        <v>0</v>
      </c>
      <c r="AC28" s="463">
        <f t="shared" si="55"/>
        <v>0</v>
      </c>
      <c r="AD28" s="471">
        <f t="shared" si="56"/>
        <v>0</v>
      </c>
      <c r="AE28" s="463">
        <f t="shared" si="57"/>
        <v>0</v>
      </c>
      <c r="AF28" s="471">
        <f t="shared" si="58"/>
        <v>0</v>
      </c>
      <c r="AG28" s="463">
        <f t="shared" si="59"/>
        <v>0</v>
      </c>
      <c r="AH28" s="471">
        <f t="shared" si="60"/>
        <v>0</v>
      </c>
      <c r="AI28" s="463">
        <f t="shared" si="61"/>
        <v>0</v>
      </c>
      <c r="AJ28" s="471">
        <f t="shared" si="62"/>
        <v>0</v>
      </c>
      <c r="AK28" s="463">
        <f t="shared" si="63"/>
        <v>0</v>
      </c>
      <c r="AL28" s="471">
        <f t="shared" si="64"/>
        <v>0</v>
      </c>
      <c r="AM28" s="463">
        <f t="shared" si="65"/>
        <v>0</v>
      </c>
      <c r="AN28" s="471">
        <f t="shared" si="66"/>
        <v>0</v>
      </c>
      <c r="AO28" s="463">
        <f t="shared" si="67"/>
        <v>0</v>
      </c>
      <c r="AP28" s="471">
        <f t="shared" si="68"/>
        <v>0</v>
      </c>
      <c r="AQ28" s="463">
        <f t="shared" si="69"/>
        <v>0</v>
      </c>
      <c r="AR28" s="471">
        <f t="shared" si="70"/>
        <v>0</v>
      </c>
      <c r="AS28" s="463">
        <f t="shared" si="71"/>
        <v>0</v>
      </c>
      <c r="AT28" s="471">
        <f t="shared" si="72"/>
        <v>0</v>
      </c>
      <c r="AU28" s="463">
        <f t="shared" si="73"/>
        <v>0</v>
      </c>
      <c r="AV28" s="471">
        <f t="shared" si="74"/>
        <v>0</v>
      </c>
      <c r="AW28" s="463">
        <f t="shared" si="75"/>
        <v>0</v>
      </c>
      <c r="AX28" s="471">
        <f t="shared" si="76"/>
        <v>0</v>
      </c>
      <c r="AY28" s="463">
        <f t="shared" si="77"/>
        <v>0</v>
      </c>
      <c r="AZ28" s="471">
        <f t="shared" si="78"/>
        <v>0</v>
      </c>
      <c r="BA28" s="463">
        <f t="shared" si="79"/>
        <v>0</v>
      </c>
      <c r="BB28" s="471">
        <f t="shared" si="80"/>
        <v>0</v>
      </c>
      <c r="BC28" s="463">
        <f t="shared" si="81"/>
        <v>0</v>
      </c>
      <c r="BD28" s="471">
        <f t="shared" si="82"/>
        <v>0</v>
      </c>
      <c r="BE28" s="463">
        <f t="shared" si="83"/>
        <v>0</v>
      </c>
      <c r="BF28" s="471">
        <f t="shared" si="84"/>
        <v>0</v>
      </c>
      <c r="BG28" s="463">
        <f t="shared" si="85"/>
        <v>0</v>
      </c>
      <c r="BH28" s="471">
        <f t="shared" si="86"/>
        <v>0</v>
      </c>
      <c r="BI28" s="463">
        <f t="shared" si="87"/>
        <v>0</v>
      </c>
      <c r="BJ28" s="471">
        <f t="shared" si="88"/>
        <v>0</v>
      </c>
      <c r="BK28" s="463">
        <f t="shared" si="89"/>
        <v>0</v>
      </c>
      <c r="BL28" s="471">
        <f t="shared" si="90"/>
        <v>0</v>
      </c>
      <c r="BM28" s="463">
        <f t="shared" si="91"/>
        <v>0</v>
      </c>
      <c r="BN28" s="471">
        <f t="shared" si="92"/>
        <v>0</v>
      </c>
      <c r="BO28" s="463">
        <f t="shared" si="93"/>
        <v>0</v>
      </c>
      <c r="BP28" s="471">
        <f t="shared" si="94"/>
        <v>0</v>
      </c>
      <c r="BQ28" s="463">
        <f t="shared" si="95"/>
        <v>0</v>
      </c>
    </row>
    <row r="29" spans="1:69" x14ac:dyDescent="0.15">
      <c r="A29" s="448" t="str">
        <f t="shared" si="96"/>
        <v/>
      </c>
      <c r="B29" s="465" t="s">
        <v>442</v>
      </c>
      <c r="C29" s="466"/>
      <c r="D29" s="473"/>
      <c r="E29" s="468"/>
      <c r="F29" s="466"/>
      <c r="G29" s="472" t="str">
        <f t="shared" si="97"/>
        <v/>
      </c>
      <c r="H29" s="470"/>
      <c r="I29" s="463">
        <f t="shared" si="98"/>
        <v>0</v>
      </c>
      <c r="J29" s="471">
        <f t="shared" si="99"/>
        <v>0</v>
      </c>
      <c r="K29" s="463">
        <f t="shared" si="100"/>
        <v>0</v>
      </c>
      <c r="L29" s="471">
        <f t="shared" si="101"/>
        <v>0</v>
      </c>
      <c r="M29" s="463">
        <f t="shared" si="102"/>
        <v>0</v>
      </c>
      <c r="N29" s="471">
        <f t="shared" si="40"/>
        <v>0</v>
      </c>
      <c r="O29" s="463">
        <f t="shared" si="41"/>
        <v>0</v>
      </c>
      <c r="P29" s="471">
        <f t="shared" si="42"/>
        <v>0</v>
      </c>
      <c r="Q29" s="463">
        <f t="shared" si="43"/>
        <v>0</v>
      </c>
      <c r="R29" s="471">
        <f t="shared" si="44"/>
        <v>0</v>
      </c>
      <c r="S29" s="463">
        <f t="shared" si="45"/>
        <v>0</v>
      </c>
      <c r="T29" s="471">
        <f t="shared" si="46"/>
        <v>0</v>
      </c>
      <c r="U29" s="463">
        <f t="shared" si="47"/>
        <v>0</v>
      </c>
      <c r="V29" s="471">
        <f t="shared" si="48"/>
        <v>0</v>
      </c>
      <c r="W29" s="463">
        <f t="shared" si="49"/>
        <v>0</v>
      </c>
      <c r="X29" s="471">
        <f t="shared" si="50"/>
        <v>0</v>
      </c>
      <c r="Y29" s="463">
        <f t="shared" si="51"/>
        <v>0</v>
      </c>
      <c r="Z29" s="471">
        <f t="shared" si="52"/>
        <v>0</v>
      </c>
      <c r="AA29" s="463">
        <f t="shared" si="53"/>
        <v>0</v>
      </c>
      <c r="AB29" s="471">
        <f t="shared" si="54"/>
        <v>0</v>
      </c>
      <c r="AC29" s="463">
        <f t="shared" si="55"/>
        <v>0</v>
      </c>
      <c r="AD29" s="471">
        <f t="shared" si="56"/>
        <v>0</v>
      </c>
      <c r="AE29" s="463">
        <f t="shared" si="57"/>
        <v>0</v>
      </c>
      <c r="AF29" s="471">
        <f t="shared" si="58"/>
        <v>0</v>
      </c>
      <c r="AG29" s="463">
        <f t="shared" si="59"/>
        <v>0</v>
      </c>
      <c r="AH29" s="471">
        <f t="shared" si="60"/>
        <v>0</v>
      </c>
      <c r="AI29" s="463">
        <f t="shared" si="61"/>
        <v>0</v>
      </c>
      <c r="AJ29" s="471">
        <f t="shared" si="62"/>
        <v>0</v>
      </c>
      <c r="AK29" s="463">
        <f t="shared" si="63"/>
        <v>0</v>
      </c>
      <c r="AL29" s="471">
        <f t="shared" si="64"/>
        <v>0</v>
      </c>
      <c r="AM29" s="463">
        <f t="shared" si="65"/>
        <v>0</v>
      </c>
      <c r="AN29" s="471">
        <f t="shared" si="66"/>
        <v>0</v>
      </c>
      <c r="AO29" s="463">
        <f t="shared" si="67"/>
        <v>0</v>
      </c>
      <c r="AP29" s="471">
        <f t="shared" si="68"/>
        <v>0</v>
      </c>
      <c r="AQ29" s="463">
        <f t="shared" si="69"/>
        <v>0</v>
      </c>
      <c r="AR29" s="471">
        <f t="shared" si="70"/>
        <v>0</v>
      </c>
      <c r="AS29" s="463">
        <f t="shared" si="71"/>
        <v>0</v>
      </c>
      <c r="AT29" s="471">
        <f t="shared" si="72"/>
        <v>0</v>
      </c>
      <c r="AU29" s="463">
        <f t="shared" si="73"/>
        <v>0</v>
      </c>
      <c r="AV29" s="471">
        <f t="shared" si="74"/>
        <v>0</v>
      </c>
      <c r="AW29" s="463">
        <f t="shared" si="75"/>
        <v>0</v>
      </c>
      <c r="AX29" s="471">
        <f t="shared" si="76"/>
        <v>0</v>
      </c>
      <c r="AY29" s="463">
        <f t="shared" si="77"/>
        <v>0</v>
      </c>
      <c r="AZ29" s="471">
        <f t="shared" si="78"/>
        <v>0</v>
      </c>
      <c r="BA29" s="463">
        <f t="shared" si="79"/>
        <v>0</v>
      </c>
      <c r="BB29" s="471">
        <f t="shared" si="80"/>
        <v>0</v>
      </c>
      <c r="BC29" s="463">
        <f t="shared" si="81"/>
        <v>0</v>
      </c>
      <c r="BD29" s="471">
        <f t="shared" si="82"/>
        <v>0</v>
      </c>
      <c r="BE29" s="463">
        <f t="shared" si="83"/>
        <v>0</v>
      </c>
      <c r="BF29" s="471">
        <f t="shared" si="84"/>
        <v>0</v>
      </c>
      <c r="BG29" s="463">
        <f t="shared" si="85"/>
        <v>0</v>
      </c>
      <c r="BH29" s="471">
        <f t="shared" si="86"/>
        <v>0</v>
      </c>
      <c r="BI29" s="463">
        <f t="shared" si="87"/>
        <v>0</v>
      </c>
      <c r="BJ29" s="471">
        <f t="shared" si="88"/>
        <v>0</v>
      </c>
      <c r="BK29" s="463">
        <f t="shared" si="89"/>
        <v>0</v>
      </c>
      <c r="BL29" s="471">
        <f t="shared" si="90"/>
        <v>0</v>
      </c>
      <c r="BM29" s="463">
        <f t="shared" si="91"/>
        <v>0</v>
      </c>
      <c r="BN29" s="471">
        <f t="shared" si="92"/>
        <v>0</v>
      </c>
      <c r="BO29" s="463">
        <f t="shared" si="93"/>
        <v>0</v>
      </c>
      <c r="BP29" s="471">
        <f t="shared" si="94"/>
        <v>0</v>
      </c>
      <c r="BQ29" s="463">
        <f t="shared" si="95"/>
        <v>0</v>
      </c>
    </row>
    <row r="30" spans="1:69" x14ac:dyDescent="0.15">
      <c r="A30" s="448" t="str">
        <f t="shared" si="96"/>
        <v/>
      </c>
      <c r="B30" s="465" t="s">
        <v>442</v>
      </c>
      <c r="C30" s="466"/>
      <c r="D30" s="467"/>
      <c r="E30" s="468"/>
      <c r="F30" s="466"/>
      <c r="G30" s="472" t="str">
        <f t="shared" si="97"/>
        <v/>
      </c>
      <c r="H30" s="470"/>
      <c r="I30" s="463">
        <f t="shared" si="98"/>
        <v>0</v>
      </c>
      <c r="J30" s="471">
        <f t="shared" si="99"/>
        <v>0</v>
      </c>
      <c r="K30" s="463">
        <f t="shared" si="100"/>
        <v>0</v>
      </c>
      <c r="L30" s="471">
        <f t="shared" si="101"/>
        <v>0</v>
      </c>
      <c r="M30" s="463">
        <f t="shared" si="102"/>
        <v>0</v>
      </c>
      <c r="N30" s="471">
        <f t="shared" si="40"/>
        <v>0</v>
      </c>
      <c r="O30" s="463">
        <f t="shared" si="41"/>
        <v>0</v>
      </c>
      <c r="P30" s="471">
        <f t="shared" si="42"/>
        <v>0</v>
      </c>
      <c r="Q30" s="463">
        <f t="shared" si="43"/>
        <v>0</v>
      </c>
      <c r="R30" s="471">
        <f t="shared" si="44"/>
        <v>0</v>
      </c>
      <c r="S30" s="463">
        <f t="shared" si="45"/>
        <v>0</v>
      </c>
      <c r="T30" s="471">
        <f t="shared" si="46"/>
        <v>0</v>
      </c>
      <c r="U30" s="463">
        <f t="shared" si="47"/>
        <v>0</v>
      </c>
      <c r="V30" s="471">
        <f t="shared" si="48"/>
        <v>0</v>
      </c>
      <c r="W30" s="463">
        <f t="shared" si="49"/>
        <v>0</v>
      </c>
      <c r="X30" s="471">
        <f t="shared" si="50"/>
        <v>0</v>
      </c>
      <c r="Y30" s="463">
        <f t="shared" si="51"/>
        <v>0</v>
      </c>
      <c r="Z30" s="471">
        <f t="shared" si="52"/>
        <v>0</v>
      </c>
      <c r="AA30" s="463">
        <f t="shared" si="53"/>
        <v>0</v>
      </c>
      <c r="AB30" s="471">
        <f t="shared" si="54"/>
        <v>0</v>
      </c>
      <c r="AC30" s="463">
        <f t="shared" si="55"/>
        <v>0</v>
      </c>
      <c r="AD30" s="471">
        <f t="shared" si="56"/>
        <v>0</v>
      </c>
      <c r="AE30" s="463">
        <f t="shared" si="57"/>
        <v>0</v>
      </c>
      <c r="AF30" s="471">
        <f t="shared" si="58"/>
        <v>0</v>
      </c>
      <c r="AG30" s="463">
        <f t="shared" si="59"/>
        <v>0</v>
      </c>
      <c r="AH30" s="471">
        <f t="shared" si="60"/>
        <v>0</v>
      </c>
      <c r="AI30" s="463">
        <f t="shared" si="61"/>
        <v>0</v>
      </c>
      <c r="AJ30" s="471">
        <f t="shared" si="62"/>
        <v>0</v>
      </c>
      <c r="AK30" s="463">
        <f t="shared" si="63"/>
        <v>0</v>
      </c>
      <c r="AL30" s="471">
        <f t="shared" si="64"/>
        <v>0</v>
      </c>
      <c r="AM30" s="463">
        <f t="shared" si="65"/>
        <v>0</v>
      </c>
      <c r="AN30" s="471">
        <f t="shared" si="66"/>
        <v>0</v>
      </c>
      <c r="AO30" s="463">
        <f t="shared" si="67"/>
        <v>0</v>
      </c>
      <c r="AP30" s="471">
        <f t="shared" si="68"/>
        <v>0</v>
      </c>
      <c r="AQ30" s="463">
        <f t="shared" si="69"/>
        <v>0</v>
      </c>
      <c r="AR30" s="471">
        <f t="shared" si="70"/>
        <v>0</v>
      </c>
      <c r="AS30" s="463">
        <f t="shared" si="71"/>
        <v>0</v>
      </c>
      <c r="AT30" s="471">
        <f t="shared" si="72"/>
        <v>0</v>
      </c>
      <c r="AU30" s="463">
        <f t="shared" si="73"/>
        <v>0</v>
      </c>
      <c r="AV30" s="471">
        <f t="shared" si="74"/>
        <v>0</v>
      </c>
      <c r="AW30" s="463">
        <f t="shared" si="75"/>
        <v>0</v>
      </c>
      <c r="AX30" s="471">
        <f t="shared" si="76"/>
        <v>0</v>
      </c>
      <c r="AY30" s="463">
        <f t="shared" si="77"/>
        <v>0</v>
      </c>
      <c r="AZ30" s="471">
        <f t="shared" si="78"/>
        <v>0</v>
      </c>
      <c r="BA30" s="463">
        <f t="shared" si="79"/>
        <v>0</v>
      </c>
      <c r="BB30" s="471">
        <f t="shared" si="80"/>
        <v>0</v>
      </c>
      <c r="BC30" s="463">
        <f t="shared" si="81"/>
        <v>0</v>
      </c>
      <c r="BD30" s="471">
        <f t="shared" si="82"/>
        <v>0</v>
      </c>
      <c r="BE30" s="463">
        <f t="shared" si="83"/>
        <v>0</v>
      </c>
      <c r="BF30" s="471">
        <f t="shared" si="84"/>
        <v>0</v>
      </c>
      <c r="BG30" s="463">
        <f t="shared" si="85"/>
        <v>0</v>
      </c>
      <c r="BH30" s="471">
        <f t="shared" si="86"/>
        <v>0</v>
      </c>
      <c r="BI30" s="463">
        <f t="shared" si="87"/>
        <v>0</v>
      </c>
      <c r="BJ30" s="471">
        <f t="shared" si="88"/>
        <v>0</v>
      </c>
      <c r="BK30" s="463">
        <f t="shared" si="89"/>
        <v>0</v>
      </c>
      <c r="BL30" s="471">
        <f t="shared" si="90"/>
        <v>0</v>
      </c>
      <c r="BM30" s="463">
        <f t="shared" si="91"/>
        <v>0</v>
      </c>
      <c r="BN30" s="471">
        <f t="shared" si="92"/>
        <v>0</v>
      </c>
      <c r="BO30" s="463">
        <f t="shared" si="93"/>
        <v>0</v>
      </c>
      <c r="BP30" s="471">
        <f t="shared" si="94"/>
        <v>0</v>
      </c>
      <c r="BQ30" s="463">
        <f t="shared" si="95"/>
        <v>0</v>
      </c>
    </row>
    <row r="31" spans="1:69" x14ac:dyDescent="0.15">
      <c r="A31" s="448" t="str">
        <f t="shared" si="96"/>
        <v/>
      </c>
      <c r="B31" s="465" t="s">
        <v>442</v>
      </c>
      <c r="C31" s="466"/>
      <c r="D31" s="467"/>
      <c r="E31" s="468"/>
      <c r="F31" s="466"/>
      <c r="G31" s="472" t="str">
        <f t="shared" si="97"/>
        <v/>
      </c>
      <c r="H31" s="470"/>
      <c r="I31" s="463">
        <f t="shared" si="98"/>
        <v>0</v>
      </c>
      <c r="J31" s="471">
        <f t="shared" si="99"/>
        <v>0</v>
      </c>
      <c r="K31" s="463">
        <f t="shared" si="100"/>
        <v>0</v>
      </c>
      <c r="L31" s="471">
        <f t="shared" si="101"/>
        <v>0</v>
      </c>
      <c r="M31" s="463">
        <f t="shared" si="102"/>
        <v>0</v>
      </c>
      <c r="N31" s="471">
        <f t="shared" si="40"/>
        <v>0</v>
      </c>
      <c r="O31" s="463">
        <f t="shared" si="41"/>
        <v>0</v>
      </c>
      <c r="P31" s="471">
        <f t="shared" si="42"/>
        <v>0</v>
      </c>
      <c r="Q31" s="463">
        <f t="shared" si="43"/>
        <v>0</v>
      </c>
      <c r="R31" s="471">
        <f t="shared" si="44"/>
        <v>0</v>
      </c>
      <c r="S31" s="463">
        <f t="shared" si="45"/>
        <v>0</v>
      </c>
      <c r="T31" s="471">
        <f t="shared" si="46"/>
        <v>0</v>
      </c>
      <c r="U31" s="463">
        <f t="shared" si="47"/>
        <v>0</v>
      </c>
      <c r="V31" s="471">
        <f t="shared" si="48"/>
        <v>0</v>
      </c>
      <c r="W31" s="463">
        <f t="shared" si="49"/>
        <v>0</v>
      </c>
      <c r="X31" s="471">
        <f t="shared" si="50"/>
        <v>0</v>
      </c>
      <c r="Y31" s="463">
        <f t="shared" si="51"/>
        <v>0</v>
      </c>
      <c r="Z31" s="471">
        <f t="shared" si="52"/>
        <v>0</v>
      </c>
      <c r="AA31" s="463">
        <f t="shared" si="53"/>
        <v>0</v>
      </c>
      <c r="AB31" s="471">
        <f t="shared" si="54"/>
        <v>0</v>
      </c>
      <c r="AC31" s="463">
        <f t="shared" si="55"/>
        <v>0</v>
      </c>
      <c r="AD31" s="471">
        <f t="shared" si="56"/>
        <v>0</v>
      </c>
      <c r="AE31" s="463">
        <f t="shared" si="57"/>
        <v>0</v>
      </c>
      <c r="AF31" s="471">
        <f t="shared" si="58"/>
        <v>0</v>
      </c>
      <c r="AG31" s="463">
        <f t="shared" si="59"/>
        <v>0</v>
      </c>
      <c r="AH31" s="471">
        <f t="shared" si="60"/>
        <v>0</v>
      </c>
      <c r="AI31" s="463">
        <f t="shared" si="61"/>
        <v>0</v>
      </c>
      <c r="AJ31" s="471">
        <f t="shared" si="62"/>
        <v>0</v>
      </c>
      <c r="AK31" s="463">
        <f t="shared" si="63"/>
        <v>0</v>
      </c>
      <c r="AL31" s="471">
        <f t="shared" si="64"/>
        <v>0</v>
      </c>
      <c r="AM31" s="463">
        <f t="shared" si="65"/>
        <v>0</v>
      </c>
      <c r="AN31" s="471">
        <f t="shared" si="66"/>
        <v>0</v>
      </c>
      <c r="AO31" s="463">
        <f t="shared" si="67"/>
        <v>0</v>
      </c>
      <c r="AP31" s="471">
        <f t="shared" si="68"/>
        <v>0</v>
      </c>
      <c r="AQ31" s="463">
        <f t="shared" si="69"/>
        <v>0</v>
      </c>
      <c r="AR31" s="471">
        <f t="shared" si="70"/>
        <v>0</v>
      </c>
      <c r="AS31" s="463">
        <f t="shared" si="71"/>
        <v>0</v>
      </c>
      <c r="AT31" s="471">
        <f t="shared" si="72"/>
        <v>0</v>
      </c>
      <c r="AU31" s="463">
        <f t="shared" si="73"/>
        <v>0</v>
      </c>
      <c r="AV31" s="471">
        <f t="shared" si="74"/>
        <v>0</v>
      </c>
      <c r="AW31" s="463">
        <f t="shared" si="75"/>
        <v>0</v>
      </c>
      <c r="AX31" s="471">
        <f t="shared" si="76"/>
        <v>0</v>
      </c>
      <c r="AY31" s="463">
        <f t="shared" si="77"/>
        <v>0</v>
      </c>
      <c r="AZ31" s="471">
        <f t="shared" si="78"/>
        <v>0</v>
      </c>
      <c r="BA31" s="463">
        <f t="shared" si="79"/>
        <v>0</v>
      </c>
      <c r="BB31" s="471">
        <f t="shared" si="80"/>
        <v>0</v>
      </c>
      <c r="BC31" s="463">
        <f t="shared" si="81"/>
        <v>0</v>
      </c>
      <c r="BD31" s="471">
        <f t="shared" si="82"/>
        <v>0</v>
      </c>
      <c r="BE31" s="463">
        <f t="shared" si="83"/>
        <v>0</v>
      </c>
      <c r="BF31" s="471">
        <f t="shared" si="84"/>
        <v>0</v>
      </c>
      <c r="BG31" s="463">
        <f t="shared" si="85"/>
        <v>0</v>
      </c>
      <c r="BH31" s="471">
        <f t="shared" si="86"/>
        <v>0</v>
      </c>
      <c r="BI31" s="463">
        <f t="shared" si="87"/>
        <v>0</v>
      </c>
      <c r="BJ31" s="471">
        <f t="shared" si="88"/>
        <v>0</v>
      </c>
      <c r="BK31" s="463">
        <f t="shared" si="89"/>
        <v>0</v>
      </c>
      <c r="BL31" s="471">
        <f t="shared" si="90"/>
        <v>0</v>
      </c>
      <c r="BM31" s="463">
        <f t="shared" si="91"/>
        <v>0</v>
      </c>
      <c r="BN31" s="471">
        <f t="shared" si="92"/>
        <v>0</v>
      </c>
      <c r="BO31" s="463">
        <f t="shared" si="93"/>
        <v>0</v>
      </c>
      <c r="BP31" s="471">
        <f t="shared" si="94"/>
        <v>0</v>
      </c>
      <c r="BQ31" s="463">
        <f t="shared" si="95"/>
        <v>0</v>
      </c>
    </row>
    <row r="32" spans="1:69" x14ac:dyDescent="0.15">
      <c r="A32" s="448" t="str">
        <f t="shared" si="96"/>
        <v/>
      </c>
      <c r="B32" s="465" t="s">
        <v>442</v>
      </c>
      <c r="C32" s="466"/>
      <c r="D32" s="473"/>
      <c r="E32" s="468"/>
      <c r="F32" s="466"/>
      <c r="G32" s="472" t="str">
        <f t="shared" si="97"/>
        <v/>
      </c>
      <c r="H32" s="470"/>
      <c r="I32" s="463">
        <f t="shared" si="98"/>
        <v>0</v>
      </c>
      <c r="J32" s="471">
        <f t="shared" si="99"/>
        <v>0</v>
      </c>
      <c r="K32" s="463">
        <f t="shared" si="100"/>
        <v>0</v>
      </c>
      <c r="L32" s="471">
        <f t="shared" si="101"/>
        <v>0</v>
      </c>
      <c r="M32" s="463">
        <f t="shared" si="102"/>
        <v>0</v>
      </c>
      <c r="N32" s="471">
        <f t="shared" si="40"/>
        <v>0</v>
      </c>
      <c r="O32" s="463">
        <f t="shared" si="41"/>
        <v>0</v>
      </c>
      <c r="P32" s="471">
        <f t="shared" si="42"/>
        <v>0</v>
      </c>
      <c r="Q32" s="463">
        <f t="shared" si="43"/>
        <v>0</v>
      </c>
      <c r="R32" s="471">
        <f t="shared" si="44"/>
        <v>0</v>
      </c>
      <c r="S32" s="463">
        <f t="shared" si="45"/>
        <v>0</v>
      </c>
      <c r="T32" s="471">
        <f t="shared" si="46"/>
        <v>0</v>
      </c>
      <c r="U32" s="463">
        <f t="shared" si="47"/>
        <v>0</v>
      </c>
      <c r="V32" s="471">
        <f t="shared" si="48"/>
        <v>0</v>
      </c>
      <c r="W32" s="463">
        <f t="shared" si="49"/>
        <v>0</v>
      </c>
      <c r="X32" s="471">
        <f t="shared" si="50"/>
        <v>0</v>
      </c>
      <c r="Y32" s="463">
        <f t="shared" si="51"/>
        <v>0</v>
      </c>
      <c r="Z32" s="471">
        <f t="shared" si="52"/>
        <v>0</v>
      </c>
      <c r="AA32" s="463">
        <f t="shared" si="53"/>
        <v>0</v>
      </c>
      <c r="AB32" s="471">
        <f t="shared" si="54"/>
        <v>0</v>
      </c>
      <c r="AC32" s="463">
        <f t="shared" si="55"/>
        <v>0</v>
      </c>
      <c r="AD32" s="471">
        <f t="shared" si="56"/>
        <v>0</v>
      </c>
      <c r="AE32" s="463">
        <f t="shared" si="57"/>
        <v>0</v>
      </c>
      <c r="AF32" s="471">
        <f t="shared" si="58"/>
        <v>0</v>
      </c>
      <c r="AG32" s="463">
        <f t="shared" si="59"/>
        <v>0</v>
      </c>
      <c r="AH32" s="471">
        <f t="shared" si="60"/>
        <v>0</v>
      </c>
      <c r="AI32" s="463">
        <f t="shared" si="61"/>
        <v>0</v>
      </c>
      <c r="AJ32" s="471">
        <f t="shared" si="62"/>
        <v>0</v>
      </c>
      <c r="AK32" s="463">
        <f t="shared" si="63"/>
        <v>0</v>
      </c>
      <c r="AL32" s="471">
        <f t="shared" si="64"/>
        <v>0</v>
      </c>
      <c r="AM32" s="463">
        <f t="shared" si="65"/>
        <v>0</v>
      </c>
      <c r="AN32" s="471">
        <f t="shared" si="66"/>
        <v>0</v>
      </c>
      <c r="AO32" s="463">
        <f t="shared" si="67"/>
        <v>0</v>
      </c>
      <c r="AP32" s="471">
        <f t="shared" si="68"/>
        <v>0</v>
      </c>
      <c r="AQ32" s="463">
        <f t="shared" si="69"/>
        <v>0</v>
      </c>
      <c r="AR32" s="471">
        <f t="shared" si="70"/>
        <v>0</v>
      </c>
      <c r="AS32" s="463">
        <f t="shared" si="71"/>
        <v>0</v>
      </c>
      <c r="AT32" s="471">
        <f t="shared" si="72"/>
        <v>0</v>
      </c>
      <c r="AU32" s="463">
        <f t="shared" si="73"/>
        <v>0</v>
      </c>
      <c r="AV32" s="471">
        <f t="shared" si="74"/>
        <v>0</v>
      </c>
      <c r="AW32" s="463">
        <f t="shared" si="75"/>
        <v>0</v>
      </c>
      <c r="AX32" s="471">
        <f t="shared" si="76"/>
        <v>0</v>
      </c>
      <c r="AY32" s="463">
        <f t="shared" si="77"/>
        <v>0</v>
      </c>
      <c r="AZ32" s="471">
        <f t="shared" si="78"/>
        <v>0</v>
      </c>
      <c r="BA32" s="463">
        <f t="shared" si="79"/>
        <v>0</v>
      </c>
      <c r="BB32" s="471">
        <f t="shared" si="80"/>
        <v>0</v>
      </c>
      <c r="BC32" s="463">
        <f t="shared" si="81"/>
        <v>0</v>
      </c>
      <c r="BD32" s="471">
        <f t="shared" si="82"/>
        <v>0</v>
      </c>
      <c r="BE32" s="463">
        <f t="shared" si="83"/>
        <v>0</v>
      </c>
      <c r="BF32" s="471">
        <f t="shared" si="84"/>
        <v>0</v>
      </c>
      <c r="BG32" s="463">
        <f t="shared" si="85"/>
        <v>0</v>
      </c>
      <c r="BH32" s="471">
        <f t="shared" si="86"/>
        <v>0</v>
      </c>
      <c r="BI32" s="463">
        <f t="shared" si="87"/>
        <v>0</v>
      </c>
      <c r="BJ32" s="471">
        <f t="shared" si="88"/>
        <v>0</v>
      </c>
      <c r="BK32" s="463">
        <f t="shared" si="89"/>
        <v>0</v>
      </c>
      <c r="BL32" s="471">
        <f t="shared" si="90"/>
        <v>0</v>
      </c>
      <c r="BM32" s="463">
        <f t="shared" si="91"/>
        <v>0</v>
      </c>
      <c r="BN32" s="471">
        <f t="shared" si="92"/>
        <v>0</v>
      </c>
      <c r="BO32" s="463">
        <f t="shared" si="93"/>
        <v>0</v>
      </c>
      <c r="BP32" s="471">
        <f t="shared" si="94"/>
        <v>0</v>
      </c>
      <c r="BQ32" s="463">
        <f t="shared" si="95"/>
        <v>0</v>
      </c>
    </row>
    <row r="33" spans="1:69" x14ac:dyDescent="0.15">
      <c r="A33" s="448" t="str">
        <f t="shared" si="96"/>
        <v/>
      </c>
      <c r="B33" s="465" t="s">
        <v>442</v>
      </c>
      <c r="C33" s="466"/>
      <c r="D33" s="473"/>
      <c r="E33" s="468"/>
      <c r="F33" s="466"/>
      <c r="G33" s="472" t="str">
        <f t="shared" si="97"/>
        <v/>
      </c>
      <c r="H33" s="470"/>
      <c r="I33" s="463">
        <f t="shared" si="98"/>
        <v>0</v>
      </c>
      <c r="J33" s="471">
        <f t="shared" si="99"/>
        <v>0</v>
      </c>
      <c r="K33" s="463">
        <f t="shared" si="100"/>
        <v>0</v>
      </c>
      <c r="L33" s="471">
        <f t="shared" si="101"/>
        <v>0</v>
      </c>
      <c r="M33" s="463">
        <f t="shared" si="102"/>
        <v>0</v>
      </c>
      <c r="N33" s="471">
        <f t="shared" si="40"/>
        <v>0</v>
      </c>
      <c r="O33" s="463">
        <f t="shared" si="41"/>
        <v>0</v>
      </c>
      <c r="P33" s="471">
        <f t="shared" si="42"/>
        <v>0</v>
      </c>
      <c r="Q33" s="463">
        <f t="shared" si="43"/>
        <v>0</v>
      </c>
      <c r="R33" s="471">
        <f t="shared" si="44"/>
        <v>0</v>
      </c>
      <c r="S33" s="463">
        <f t="shared" si="45"/>
        <v>0</v>
      </c>
      <c r="T33" s="471">
        <f t="shared" si="46"/>
        <v>0</v>
      </c>
      <c r="U33" s="463">
        <f t="shared" si="47"/>
        <v>0</v>
      </c>
      <c r="V33" s="471">
        <f t="shared" si="48"/>
        <v>0</v>
      </c>
      <c r="W33" s="463">
        <f t="shared" si="49"/>
        <v>0</v>
      </c>
      <c r="X33" s="471">
        <f t="shared" si="50"/>
        <v>0</v>
      </c>
      <c r="Y33" s="463">
        <f t="shared" si="51"/>
        <v>0</v>
      </c>
      <c r="Z33" s="471">
        <f t="shared" si="52"/>
        <v>0</v>
      </c>
      <c r="AA33" s="463">
        <f t="shared" si="53"/>
        <v>0</v>
      </c>
      <c r="AB33" s="471">
        <f t="shared" si="54"/>
        <v>0</v>
      </c>
      <c r="AC33" s="463">
        <f t="shared" si="55"/>
        <v>0</v>
      </c>
      <c r="AD33" s="471">
        <f t="shared" si="56"/>
        <v>0</v>
      </c>
      <c r="AE33" s="463">
        <f t="shared" si="57"/>
        <v>0</v>
      </c>
      <c r="AF33" s="471">
        <f t="shared" si="58"/>
        <v>0</v>
      </c>
      <c r="AG33" s="463">
        <f t="shared" si="59"/>
        <v>0</v>
      </c>
      <c r="AH33" s="471">
        <f t="shared" si="60"/>
        <v>0</v>
      </c>
      <c r="AI33" s="463">
        <f t="shared" si="61"/>
        <v>0</v>
      </c>
      <c r="AJ33" s="471">
        <f t="shared" si="62"/>
        <v>0</v>
      </c>
      <c r="AK33" s="463">
        <f t="shared" si="63"/>
        <v>0</v>
      </c>
      <c r="AL33" s="471">
        <f t="shared" si="64"/>
        <v>0</v>
      </c>
      <c r="AM33" s="463">
        <f t="shared" si="65"/>
        <v>0</v>
      </c>
      <c r="AN33" s="471">
        <f t="shared" si="66"/>
        <v>0</v>
      </c>
      <c r="AO33" s="463">
        <f t="shared" si="67"/>
        <v>0</v>
      </c>
      <c r="AP33" s="471">
        <f t="shared" si="68"/>
        <v>0</v>
      </c>
      <c r="AQ33" s="463">
        <f t="shared" si="69"/>
        <v>0</v>
      </c>
      <c r="AR33" s="471">
        <f t="shared" si="70"/>
        <v>0</v>
      </c>
      <c r="AS33" s="463">
        <f t="shared" si="71"/>
        <v>0</v>
      </c>
      <c r="AT33" s="471">
        <f t="shared" si="72"/>
        <v>0</v>
      </c>
      <c r="AU33" s="463">
        <f t="shared" si="73"/>
        <v>0</v>
      </c>
      <c r="AV33" s="471">
        <f t="shared" si="74"/>
        <v>0</v>
      </c>
      <c r="AW33" s="463">
        <f t="shared" si="75"/>
        <v>0</v>
      </c>
      <c r="AX33" s="471">
        <f t="shared" si="76"/>
        <v>0</v>
      </c>
      <c r="AY33" s="463">
        <f t="shared" si="77"/>
        <v>0</v>
      </c>
      <c r="AZ33" s="471">
        <f t="shared" si="78"/>
        <v>0</v>
      </c>
      <c r="BA33" s="463">
        <f t="shared" si="79"/>
        <v>0</v>
      </c>
      <c r="BB33" s="471">
        <f t="shared" si="80"/>
        <v>0</v>
      </c>
      <c r="BC33" s="463">
        <f t="shared" si="81"/>
        <v>0</v>
      </c>
      <c r="BD33" s="471">
        <f t="shared" si="82"/>
        <v>0</v>
      </c>
      <c r="BE33" s="463">
        <f t="shared" si="83"/>
        <v>0</v>
      </c>
      <c r="BF33" s="471">
        <f t="shared" si="84"/>
        <v>0</v>
      </c>
      <c r="BG33" s="463">
        <f t="shared" si="85"/>
        <v>0</v>
      </c>
      <c r="BH33" s="471">
        <f t="shared" si="86"/>
        <v>0</v>
      </c>
      <c r="BI33" s="463">
        <f t="shared" si="87"/>
        <v>0</v>
      </c>
      <c r="BJ33" s="471">
        <f t="shared" si="88"/>
        <v>0</v>
      </c>
      <c r="BK33" s="463">
        <f t="shared" si="89"/>
        <v>0</v>
      </c>
      <c r="BL33" s="471">
        <f t="shared" si="90"/>
        <v>0</v>
      </c>
      <c r="BM33" s="463">
        <f t="shared" si="91"/>
        <v>0</v>
      </c>
      <c r="BN33" s="471">
        <f t="shared" si="92"/>
        <v>0</v>
      </c>
      <c r="BO33" s="463">
        <f t="shared" si="93"/>
        <v>0</v>
      </c>
      <c r="BP33" s="471">
        <f t="shared" si="94"/>
        <v>0</v>
      </c>
      <c r="BQ33" s="463">
        <f t="shared" si="95"/>
        <v>0</v>
      </c>
    </row>
    <row r="34" spans="1:69" x14ac:dyDescent="0.15">
      <c r="A34" s="448" t="str">
        <f t="shared" si="96"/>
        <v/>
      </c>
      <c r="B34" s="465" t="s">
        <v>442</v>
      </c>
      <c r="C34" s="466"/>
      <c r="D34" s="473"/>
      <c r="E34" s="468"/>
      <c r="F34" s="466"/>
      <c r="G34" s="472" t="str">
        <f t="shared" si="97"/>
        <v/>
      </c>
      <c r="H34" s="470"/>
      <c r="I34" s="463">
        <f t="shared" si="98"/>
        <v>0</v>
      </c>
      <c r="J34" s="471">
        <f t="shared" si="99"/>
        <v>0</v>
      </c>
      <c r="K34" s="463">
        <f t="shared" si="100"/>
        <v>0</v>
      </c>
      <c r="L34" s="471">
        <f t="shared" si="101"/>
        <v>0</v>
      </c>
      <c r="M34" s="463">
        <f t="shared" si="102"/>
        <v>0</v>
      </c>
      <c r="N34" s="471">
        <f t="shared" si="40"/>
        <v>0</v>
      </c>
      <c r="O34" s="463">
        <f t="shared" si="41"/>
        <v>0</v>
      </c>
      <c r="P34" s="471">
        <f t="shared" si="42"/>
        <v>0</v>
      </c>
      <c r="Q34" s="463">
        <f t="shared" si="43"/>
        <v>0</v>
      </c>
      <c r="R34" s="471">
        <f t="shared" si="44"/>
        <v>0</v>
      </c>
      <c r="S34" s="463">
        <f t="shared" si="45"/>
        <v>0</v>
      </c>
      <c r="T34" s="471">
        <f t="shared" si="46"/>
        <v>0</v>
      </c>
      <c r="U34" s="463">
        <f t="shared" si="47"/>
        <v>0</v>
      </c>
      <c r="V34" s="471">
        <f t="shared" si="48"/>
        <v>0</v>
      </c>
      <c r="W34" s="463">
        <f t="shared" si="49"/>
        <v>0</v>
      </c>
      <c r="X34" s="471">
        <f t="shared" si="50"/>
        <v>0</v>
      </c>
      <c r="Y34" s="463">
        <f t="shared" si="51"/>
        <v>0</v>
      </c>
      <c r="Z34" s="471">
        <f t="shared" si="52"/>
        <v>0</v>
      </c>
      <c r="AA34" s="463">
        <f t="shared" si="53"/>
        <v>0</v>
      </c>
      <c r="AB34" s="471">
        <f t="shared" si="54"/>
        <v>0</v>
      </c>
      <c r="AC34" s="463">
        <f t="shared" si="55"/>
        <v>0</v>
      </c>
      <c r="AD34" s="471">
        <f t="shared" si="56"/>
        <v>0</v>
      </c>
      <c r="AE34" s="463">
        <f t="shared" si="57"/>
        <v>0</v>
      </c>
      <c r="AF34" s="471">
        <f t="shared" si="58"/>
        <v>0</v>
      </c>
      <c r="AG34" s="463">
        <f t="shared" si="59"/>
        <v>0</v>
      </c>
      <c r="AH34" s="471">
        <f t="shared" si="60"/>
        <v>0</v>
      </c>
      <c r="AI34" s="463">
        <f t="shared" si="61"/>
        <v>0</v>
      </c>
      <c r="AJ34" s="471">
        <f t="shared" si="62"/>
        <v>0</v>
      </c>
      <c r="AK34" s="463">
        <f t="shared" si="63"/>
        <v>0</v>
      </c>
      <c r="AL34" s="471">
        <f t="shared" si="64"/>
        <v>0</v>
      </c>
      <c r="AM34" s="463">
        <f t="shared" si="65"/>
        <v>0</v>
      </c>
      <c r="AN34" s="471">
        <f t="shared" si="66"/>
        <v>0</v>
      </c>
      <c r="AO34" s="463">
        <f t="shared" si="67"/>
        <v>0</v>
      </c>
      <c r="AP34" s="471">
        <f t="shared" si="68"/>
        <v>0</v>
      </c>
      <c r="AQ34" s="463">
        <f t="shared" si="69"/>
        <v>0</v>
      </c>
      <c r="AR34" s="471">
        <f t="shared" si="70"/>
        <v>0</v>
      </c>
      <c r="AS34" s="463">
        <f t="shared" si="71"/>
        <v>0</v>
      </c>
      <c r="AT34" s="471">
        <f t="shared" si="72"/>
        <v>0</v>
      </c>
      <c r="AU34" s="463">
        <f t="shared" si="73"/>
        <v>0</v>
      </c>
      <c r="AV34" s="471">
        <f t="shared" si="74"/>
        <v>0</v>
      </c>
      <c r="AW34" s="463">
        <f t="shared" si="75"/>
        <v>0</v>
      </c>
      <c r="AX34" s="471">
        <f t="shared" si="76"/>
        <v>0</v>
      </c>
      <c r="AY34" s="463">
        <f t="shared" si="77"/>
        <v>0</v>
      </c>
      <c r="AZ34" s="471">
        <f t="shared" si="78"/>
        <v>0</v>
      </c>
      <c r="BA34" s="463">
        <f t="shared" si="79"/>
        <v>0</v>
      </c>
      <c r="BB34" s="471">
        <f t="shared" si="80"/>
        <v>0</v>
      </c>
      <c r="BC34" s="463">
        <f t="shared" si="81"/>
        <v>0</v>
      </c>
      <c r="BD34" s="471">
        <f t="shared" si="82"/>
        <v>0</v>
      </c>
      <c r="BE34" s="463">
        <f t="shared" si="83"/>
        <v>0</v>
      </c>
      <c r="BF34" s="471">
        <f t="shared" si="84"/>
        <v>0</v>
      </c>
      <c r="BG34" s="463">
        <f t="shared" si="85"/>
        <v>0</v>
      </c>
      <c r="BH34" s="471">
        <f t="shared" si="86"/>
        <v>0</v>
      </c>
      <c r="BI34" s="463">
        <f t="shared" si="87"/>
        <v>0</v>
      </c>
      <c r="BJ34" s="471">
        <f t="shared" si="88"/>
        <v>0</v>
      </c>
      <c r="BK34" s="463">
        <f t="shared" si="89"/>
        <v>0</v>
      </c>
      <c r="BL34" s="471">
        <f t="shared" si="90"/>
        <v>0</v>
      </c>
      <c r="BM34" s="463">
        <f t="shared" si="91"/>
        <v>0</v>
      </c>
      <c r="BN34" s="471">
        <f t="shared" si="92"/>
        <v>0</v>
      </c>
      <c r="BO34" s="463">
        <f t="shared" si="93"/>
        <v>0</v>
      </c>
      <c r="BP34" s="471">
        <f t="shared" si="94"/>
        <v>0</v>
      </c>
      <c r="BQ34" s="463">
        <f t="shared" si="95"/>
        <v>0</v>
      </c>
    </row>
    <row r="35" spans="1:69" x14ac:dyDescent="0.15">
      <c r="A35" s="448" t="str">
        <f t="shared" si="96"/>
        <v/>
      </c>
      <c r="B35" s="465" t="s">
        <v>442</v>
      </c>
      <c r="C35" s="466"/>
      <c r="D35" s="467"/>
      <c r="E35" s="468"/>
      <c r="F35" s="466"/>
      <c r="G35" s="472" t="str">
        <f t="shared" si="97"/>
        <v/>
      </c>
      <c r="H35" s="470"/>
      <c r="I35" s="463">
        <f t="shared" si="98"/>
        <v>0</v>
      </c>
      <c r="J35" s="471">
        <f t="shared" si="99"/>
        <v>0</v>
      </c>
      <c r="K35" s="463">
        <f t="shared" si="100"/>
        <v>0</v>
      </c>
      <c r="L35" s="471">
        <f t="shared" si="101"/>
        <v>0</v>
      </c>
      <c r="M35" s="463">
        <f t="shared" si="102"/>
        <v>0</v>
      </c>
      <c r="N35" s="471">
        <f t="shared" si="40"/>
        <v>0</v>
      </c>
      <c r="O35" s="463">
        <f t="shared" si="41"/>
        <v>0</v>
      </c>
      <c r="P35" s="471">
        <f t="shared" si="42"/>
        <v>0</v>
      </c>
      <c r="Q35" s="463">
        <f t="shared" si="43"/>
        <v>0</v>
      </c>
      <c r="R35" s="471">
        <f t="shared" si="44"/>
        <v>0</v>
      </c>
      <c r="S35" s="463">
        <f t="shared" si="45"/>
        <v>0</v>
      </c>
      <c r="T35" s="471">
        <f t="shared" si="46"/>
        <v>0</v>
      </c>
      <c r="U35" s="463">
        <f t="shared" si="47"/>
        <v>0</v>
      </c>
      <c r="V35" s="471">
        <f t="shared" si="48"/>
        <v>0</v>
      </c>
      <c r="W35" s="463">
        <f t="shared" si="49"/>
        <v>0</v>
      </c>
      <c r="X35" s="471">
        <f t="shared" si="50"/>
        <v>0</v>
      </c>
      <c r="Y35" s="463">
        <f t="shared" si="51"/>
        <v>0</v>
      </c>
      <c r="Z35" s="471">
        <f t="shared" si="52"/>
        <v>0</v>
      </c>
      <c r="AA35" s="463">
        <f t="shared" si="53"/>
        <v>0</v>
      </c>
      <c r="AB35" s="471">
        <f t="shared" si="54"/>
        <v>0</v>
      </c>
      <c r="AC35" s="463">
        <f t="shared" si="55"/>
        <v>0</v>
      </c>
      <c r="AD35" s="471">
        <f t="shared" si="56"/>
        <v>0</v>
      </c>
      <c r="AE35" s="463">
        <f t="shared" si="57"/>
        <v>0</v>
      </c>
      <c r="AF35" s="471">
        <f t="shared" si="58"/>
        <v>0</v>
      </c>
      <c r="AG35" s="463">
        <f t="shared" si="59"/>
        <v>0</v>
      </c>
      <c r="AH35" s="471">
        <f t="shared" si="60"/>
        <v>0</v>
      </c>
      <c r="AI35" s="463">
        <f t="shared" si="61"/>
        <v>0</v>
      </c>
      <c r="AJ35" s="471">
        <f t="shared" si="62"/>
        <v>0</v>
      </c>
      <c r="AK35" s="463">
        <f t="shared" si="63"/>
        <v>0</v>
      </c>
      <c r="AL35" s="471">
        <f t="shared" si="64"/>
        <v>0</v>
      </c>
      <c r="AM35" s="463">
        <f t="shared" si="65"/>
        <v>0</v>
      </c>
      <c r="AN35" s="471">
        <f t="shared" si="66"/>
        <v>0</v>
      </c>
      <c r="AO35" s="463">
        <f t="shared" si="67"/>
        <v>0</v>
      </c>
      <c r="AP35" s="471">
        <f t="shared" si="68"/>
        <v>0</v>
      </c>
      <c r="AQ35" s="463">
        <f t="shared" si="69"/>
        <v>0</v>
      </c>
      <c r="AR35" s="471">
        <f t="shared" si="70"/>
        <v>0</v>
      </c>
      <c r="AS35" s="463">
        <f t="shared" si="71"/>
        <v>0</v>
      </c>
      <c r="AT35" s="471">
        <f t="shared" si="72"/>
        <v>0</v>
      </c>
      <c r="AU35" s="463">
        <f t="shared" si="73"/>
        <v>0</v>
      </c>
      <c r="AV35" s="471">
        <f t="shared" si="74"/>
        <v>0</v>
      </c>
      <c r="AW35" s="463">
        <f t="shared" si="75"/>
        <v>0</v>
      </c>
      <c r="AX35" s="471">
        <f t="shared" si="76"/>
        <v>0</v>
      </c>
      <c r="AY35" s="463">
        <f t="shared" si="77"/>
        <v>0</v>
      </c>
      <c r="AZ35" s="471">
        <f t="shared" si="78"/>
        <v>0</v>
      </c>
      <c r="BA35" s="463">
        <f t="shared" si="79"/>
        <v>0</v>
      </c>
      <c r="BB35" s="471">
        <f t="shared" si="80"/>
        <v>0</v>
      </c>
      <c r="BC35" s="463">
        <f t="shared" si="81"/>
        <v>0</v>
      </c>
      <c r="BD35" s="471">
        <f t="shared" si="82"/>
        <v>0</v>
      </c>
      <c r="BE35" s="463">
        <f t="shared" si="83"/>
        <v>0</v>
      </c>
      <c r="BF35" s="471">
        <f t="shared" si="84"/>
        <v>0</v>
      </c>
      <c r="BG35" s="463">
        <f t="shared" si="85"/>
        <v>0</v>
      </c>
      <c r="BH35" s="471">
        <f t="shared" si="86"/>
        <v>0</v>
      </c>
      <c r="BI35" s="463">
        <f t="shared" si="87"/>
        <v>0</v>
      </c>
      <c r="BJ35" s="471">
        <f t="shared" si="88"/>
        <v>0</v>
      </c>
      <c r="BK35" s="463">
        <f t="shared" si="89"/>
        <v>0</v>
      </c>
      <c r="BL35" s="471">
        <f t="shared" si="90"/>
        <v>0</v>
      </c>
      <c r="BM35" s="463">
        <f t="shared" si="91"/>
        <v>0</v>
      </c>
      <c r="BN35" s="471">
        <f t="shared" si="92"/>
        <v>0</v>
      </c>
      <c r="BO35" s="463">
        <f t="shared" si="93"/>
        <v>0</v>
      </c>
      <c r="BP35" s="471">
        <f t="shared" si="94"/>
        <v>0</v>
      </c>
      <c r="BQ35" s="463">
        <f t="shared" si="95"/>
        <v>0</v>
      </c>
    </row>
    <row r="36" spans="1:69" x14ac:dyDescent="0.15">
      <c r="A36" s="448" t="str">
        <f t="shared" si="96"/>
        <v/>
      </c>
      <c r="B36" s="465" t="s">
        <v>442</v>
      </c>
      <c r="C36" s="466"/>
      <c r="D36" s="467"/>
      <c r="E36" s="468"/>
      <c r="F36" s="466"/>
      <c r="G36" s="472" t="str">
        <f t="shared" si="97"/>
        <v/>
      </c>
      <c r="H36" s="470"/>
      <c r="I36" s="463">
        <f t="shared" si="98"/>
        <v>0</v>
      </c>
      <c r="J36" s="471">
        <f t="shared" si="99"/>
        <v>0</v>
      </c>
      <c r="K36" s="463">
        <f t="shared" si="100"/>
        <v>0</v>
      </c>
      <c r="L36" s="471">
        <f t="shared" si="101"/>
        <v>0</v>
      </c>
      <c r="M36" s="463">
        <f t="shared" si="102"/>
        <v>0</v>
      </c>
      <c r="N36" s="471">
        <f t="shared" si="40"/>
        <v>0</v>
      </c>
      <c r="O36" s="463">
        <f t="shared" si="41"/>
        <v>0</v>
      </c>
      <c r="P36" s="471">
        <f t="shared" si="42"/>
        <v>0</v>
      </c>
      <c r="Q36" s="463">
        <f t="shared" si="43"/>
        <v>0</v>
      </c>
      <c r="R36" s="471">
        <f t="shared" si="44"/>
        <v>0</v>
      </c>
      <c r="S36" s="463">
        <f t="shared" si="45"/>
        <v>0</v>
      </c>
      <c r="T36" s="471">
        <f t="shared" si="46"/>
        <v>0</v>
      </c>
      <c r="U36" s="463">
        <f t="shared" si="47"/>
        <v>0</v>
      </c>
      <c r="V36" s="471">
        <f t="shared" si="48"/>
        <v>0</v>
      </c>
      <c r="W36" s="463">
        <f t="shared" si="49"/>
        <v>0</v>
      </c>
      <c r="X36" s="471">
        <f t="shared" si="50"/>
        <v>0</v>
      </c>
      <c r="Y36" s="463">
        <f t="shared" si="51"/>
        <v>0</v>
      </c>
      <c r="Z36" s="471">
        <f t="shared" si="52"/>
        <v>0</v>
      </c>
      <c r="AA36" s="463">
        <f t="shared" si="53"/>
        <v>0</v>
      </c>
      <c r="AB36" s="471">
        <f t="shared" si="54"/>
        <v>0</v>
      </c>
      <c r="AC36" s="463">
        <f t="shared" si="55"/>
        <v>0</v>
      </c>
      <c r="AD36" s="471">
        <f t="shared" si="56"/>
        <v>0</v>
      </c>
      <c r="AE36" s="463">
        <f t="shared" si="57"/>
        <v>0</v>
      </c>
      <c r="AF36" s="471">
        <f t="shared" si="58"/>
        <v>0</v>
      </c>
      <c r="AG36" s="463">
        <f t="shared" si="59"/>
        <v>0</v>
      </c>
      <c r="AH36" s="471">
        <f t="shared" si="60"/>
        <v>0</v>
      </c>
      <c r="AI36" s="463">
        <f t="shared" si="61"/>
        <v>0</v>
      </c>
      <c r="AJ36" s="471">
        <f t="shared" si="62"/>
        <v>0</v>
      </c>
      <c r="AK36" s="463">
        <f t="shared" si="63"/>
        <v>0</v>
      </c>
      <c r="AL36" s="471">
        <f t="shared" si="64"/>
        <v>0</v>
      </c>
      <c r="AM36" s="463">
        <f t="shared" si="65"/>
        <v>0</v>
      </c>
      <c r="AN36" s="471">
        <f t="shared" si="66"/>
        <v>0</v>
      </c>
      <c r="AO36" s="463">
        <f t="shared" si="67"/>
        <v>0</v>
      </c>
      <c r="AP36" s="471">
        <f t="shared" si="68"/>
        <v>0</v>
      </c>
      <c r="AQ36" s="463">
        <f t="shared" si="69"/>
        <v>0</v>
      </c>
      <c r="AR36" s="471">
        <f t="shared" si="70"/>
        <v>0</v>
      </c>
      <c r="AS36" s="463">
        <f t="shared" si="71"/>
        <v>0</v>
      </c>
      <c r="AT36" s="471">
        <f t="shared" si="72"/>
        <v>0</v>
      </c>
      <c r="AU36" s="463">
        <f t="shared" si="73"/>
        <v>0</v>
      </c>
      <c r="AV36" s="471">
        <f t="shared" si="74"/>
        <v>0</v>
      </c>
      <c r="AW36" s="463">
        <f t="shared" si="75"/>
        <v>0</v>
      </c>
      <c r="AX36" s="471">
        <f t="shared" si="76"/>
        <v>0</v>
      </c>
      <c r="AY36" s="463">
        <f t="shared" si="77"/>
        <v>0</v>
      </c>
      <c r="AZ36" s="471">
        <f t="shared" si="78"/>
        <v>0</v>
      </c>
      <c r="BA36" s="463">
        <f t="shared" si="79"/>
        <v>0</v>
      </c>
      <c r="BB36" s="471">
        <f t="shared" si="80"/>
        <v>0</v>
      </c>
      <c r="BC36" s="463">
        <f t="shared" si="81"/>
        <v>0</v>
      </c>
      <c r="BD36" s="471">
        <f t="shared" si="82"/>
        <v>0</v>
      </c>
      <c r="BE36" s="463">
        <f t="shared" si="83"/>
        <v>0</v>
      </c>
      <c r="BF36" s="471">
        <f t="shared" si="84"/>
        <v>0</v>
      </c>
      <c r="BG36" s="463">
        <f t="shared" si="85"/>
        <v>0</v>
      </c>
      <c r="BH36" s="471">
        <f t="shared" si="86"/>
        <v>0</v>
      </c>
      <c r="BI36" s="463">
        <f t="shared" si="87"/>
        <v>0</v>
      </c>
      <c r="BJ36" s="471">
        <f t="shared" si="88"/>
        <v>0</v>
      </c>
      <c r="BK36" s="463">
        <f t="shared" si="89"/>
        <v>0</v>
      </c>
      <c r="BL36" s="471">
        <f t="shared" si="90"/>
        <v>0</v>
      </c>
      <c r="BM36" s="463">
        <f t="shared" si="91"/>
        <v>0</v>
      </c>
      <c r="BN36" s="471">
        <f t="shared" si="92"/>
        <v>0</v>
      </c>
      <c r="BO36" s="463">
        <f t="shared" si="93"/>
        <v>0</v>
      </c>
      <c r="BP36" s="471">
        <f t="shared" si="94"/>
        <v>0</v>
      </c>
      <c r="BQ36" s="463">
        <f t="shared" si="95"/>
        <v>0</v>
      </c>
    </row>
    <row r="37" spans="1:69" x14ac:dyDescent="0.15">
      <c r="A37" s="448" t="str">
        <f t="shared" si="96"/>
        <v/>
      </c>
      <c r="B37" s="465" t="s">
        <v>442</v>
      </c>
      <c r="C37" s="466"/>
      <c r="D37" s="467"/>
      <c r="E37" s="468"/>
      <c r="F37" s="466"/>
      <c r="G37" s="472" t="str">
        <f t="shared" si="97"/>
        <v/>
      </c>
      <c r="H37" s="470"/>
      <c r="I37" s="463">
        <f t="shared" si="98"/>
        <v>0</v>
      </c>
      <c r="J37" s="471">
        <f t="shared" si="99"/>
        <v>0</v>
      </c>
      <c r="K37" s="463">
        <f t="shared" si="100"/>
        <v>0</v>
      </c>
      <c r="L37" s="471">
        <f t="shared" si="101"/>
        <v>0</v>
      </c>
      <c r="M37" s="463">
        <f t="shared" si="102"/>
        <v>0</v>
      </c>
      <c r="N37" s="471">
        <f t="shared" si="40"/>
        <v>0</v>
      </c>
      <c r="O37" s="463">
        <f t="shared" si="41"/>
        <v>0</v>
      </c>
      <c r="P37" s="471">
        <f t="shared" si="42"/>
        <v>0</v>
      </c>
      <c r="Q37" s="463">
        <f t="shared" si="43"/>
        <v>0</v>
      </c>
      <c r="R37" s="471">
        <f t="shared" si="44"/>
        <v>0</v>
      </c>
      <c r="S37" s="463">
        <f t="shared" si="45"/>
        <v>0</v>
      </c>
      <c r="T37" s="471">
        <f t="shared" si="46"/>
        <v>0</v>
      </c>
      <c r="U37" s="463">
        <f t="shared" si="47"/>
        <v>0</v>
      </c>
      <c r="V37" s="471">
        <f t="shared" si="48"/>
        <v>0</v>
      </c>
      <c r="W37" s="463">
        <f t="shared" si="49"/>
        <v>0</v>
      </c>
      <c r="X37" s="471">
        <f t="shared" si="50"/>
        <v>0</v>
      </c>
      <c r="Y37" s="463">
        <f t="shared" si="51"/>
        <v>0</v>
      </c>
      <c r="Z37" s="471">
        <f t="shared" si="52"/>
        <v>0</v>
      </c>
      <c r="AA37" s="463">
        <f t="shared" si="53"/>
        <v>0</v>
      </c>
      <c r="AB37" s="471">
        <f t="shared" si="54"/>
        <v>0</v>
      </c>
      <c r="AC37" s="463">
        <f t="shared" si="55"/>
        <v>0</v>
      </c>
      <c r="AD37" s="471">
        <f t="shared" si="56"/>
        <v>0</v>
      </c>
      <c r="AE37" s="463">
        <f t="shared" si="57"/>
        <v>0</v>
      </c>
      <c r="AF37" s="471">
        <f t="shared" si="58"/>
        <v>0</v>
      </c>
      <c r="AG37" s="463">
        <f t="shared" si="59"/>
        <v>0</v>
      </c>
      <c r="AH37" s="471">
        <f t="shared" si="60"/>
        <v>0</v>
      </c>
      <c r="AI37" s="463">
        <f t="shared" si="61"/>
        <v>0</v>
      </c>
      <c r="AJ37" s="471">
        <f t="shared" si="62"/>
        <v>0</v>
      </c>
      <c r="AK37" s="463">
        <f t="shared" si="63"/>
        <v>0</v>
      </c>
      <c r="AL37" s="471">
        <f t="shared" si="64"/>
        <v>0</v>
      </c>
      <c r="AM37" s="463">
        <f t="shared" si="65"/>
        <v>0</v>
      </c>
      <c r="AN37" s="471">
        <f t="shared" si="66"/>
        <v>0</v>
      </c>
      <c r="AO37" s="463">
        <f t="shared" si="67"/>
        <v>0</v>
      </c>
      <c r="AP37" s="471">
        <f t="shared" si="68"/>
        <v>0</v>
      </c>
      <c r="AQ37" s="463">
        <f t="shared" si="69"/>
        <v>0</v>
      </c>
      <c r="AR37" s="471">
        <f t="shared" si="70"/>
        <v>0</v>
      </c>
      <c r="AS37" s="463">
        <f t="shared" si="71"/>
        <v>0</v>
      </c>
      <c r="AT37" s="471">
        <f t="shared" si="72"/>
        <v>0</v>
      </c>
      <c r="AU37" s="463">
        <f t="shared" si="73"/>
        <v>0</v>
      </c>
      <c r="AV37" s="471">
        <f t="shared" si="74"/>
        <v>0</v>
      </c>
      <c r="AW37" s="463">
        <f t="shared" si="75"/>
        <v>0</v>
      </c>
      <c r="AX37" s="471">
        <f t="shared" si="76"/>
        <v>0</v>
      </c>
      <c r="AY37" s="463">
        <f t="shared" si="77"/>
        <v>0</v>
      </c>
      <c r="AZ37" s="471">
        <f t="shared" si="78"/>
        <v>0</v>
      </c>
      <c r="BA37" s="463">
        <f t="shared" si="79"/>
        <v>0</v>
      </c>
      <c r="BB37" s="471">
        <f t="shared" si="80"/>
        <v>0</v>
      </c>
      <c r="BC37" s="463">
        <f t="shared" si="81"/>
        <v>0</v>
      </c>
      <c r="BD37" s="471">
        <f t="shared" si="82"/>
        <v>0</v>
      </c>
      <c r="BE37" s="463">
        <f t="shared" si="83"/>
        <v>0</v>
      </c>
      <c r="BF37" s="471">
        <f t="shared" si="84"/>
        <v>0</v>
      </c>
      <c r="BG37" s="463">
        <f t="shared" si="85"/>
        <v>0</v>
      </c>
      <c r="BH37" s="471">
        <f t="shared" si="86"/>
        <v>0</v>
      </c>
      <c r="BI37" s="463">
        <f t="shared" si="87"/>
        <v>0</v>
      </c>
      <c r="BJ37" s="471">
        <f t="shared" si="88"/>
        <v>0</v>
      </c>
      <c r="BK37" s="463">
        <f t="shared" si="89"/>
        <v>0</v>
      </c>
      <c r="BL37" s="471">
        <f t="shared" si="90"/>
        <v>0</v>
      </c>
      <c r="BM37" s="463">
        <f t="shared" si="91"/>
        <v>0</v>
      </c>
      <c r="BN37" s="471">
        <f t="shared" si="92"/>
        <v>0</v>
      </c>
      <c r="BO37" s="463">
        <f t="shared" si="93"/>
        <v>0</v>
      </c>
      <c r="BP37" s="471">
        <f t="shared" si="94"/>
        <v>0</v>
      </c>
      <c r="BQ37" s="463">
        <f t="shared" si="95"/>
        <v>0</v>
      </c>
    </row>
    <row r="38" spans="1:69" x14ac:dyDescent="0.15">
      <c r="A38" s="448" t="str">
        <f t="shared" si="96"/>
        <v/>
      </c>
      <c r="B38" s="465" t="s">
        <v>442</v>
      </c>
      <c r="C38" s="466"/>
      <c r="D38" s="473"/>
      <c r="E38" s="468"/>
      <c r="F38" s="466"/>
      <c r="G38" s="472" t="str">
        <f t="shared" si="97"/>
        <v/>
      </c>
      <c r="H38" s="470"/>
      <c r="I38" s="463">
        <f t="shared" si="98"/>
        <v>0</v>
      </c>
      <c r="J38" s="471">
        <f t="shared" si="99"/>
        <v>0</v>
      </c>
      <c r="K38" s="463">
        <f t="shared" si="100"/>
        <v>0</v>
      </c>
      <c r="L38" s="471">
        <f t="shared" si="101"/>
        <v>0</v>
      </c>
      <c r="M38" s="463">
        <f t="shared" si="102"/>
        <v>0</v>
      </c>
      <c r="N38" s="471">
        <f t="shared" si="40"/>
        <v>0</v>
      </c>
      <c r="O38" s="463">
        <f t="shared" si="41"/>
        <v>0</v>
      </c>
      <c r="P38" s="471">
        <f t="shared" si="42"/>
        <v>0</v>
      </c>
      <c r="Q38" s="463">
        <f t="shared" si="43"/>
        <v>0</v>
      </c>
      <c r="R38" s="471">
        <f t="shared" si="44"/>
        <v>0</v>
      </c>
      <c r="S38" s="463">
        <f t="shared" si="45"/>
        <v>0</v>
      </c>
      <c r="T38" s="471">
        <f t="shared" si="46"/>
        <v>0</v>
      </c>
      <c r="U38" s="463">
        <f t="shared" si="47"/>
        <v>0</v>
      </c>
      <c r="V38" s="471">
        <f t="shared" si="48"/>
        <v>0</v>
      </c>
      <c r="W38" s="463">
        <f t="shared" si="49"/>
        <v>0</v>
      </c>
      <c r="X38" s="471">
        <f t="shared" si="50"/>
        <v>0</v>
      </c>
      <c r="Y38" s="463">
        <f t="shared" si="51"/>
        <v>0</v>
      </c>
      <c r="Z38" s="471">
        <f t="shared" si="52"/>
        <v>0</v>
      </c>
      <c r="AA38" s="463">
        <f t="shared" si="53"/>
        <v>0</v>
      </c>
      <c r="AB38" s="471">
        <f t="shared" si="54"/>
        <v>0</v>
      </c>
      <c r="AC38" s="463">
        <f t="shared" si="55"/>
        <v>0</v>
      </c>
      <c r="AD38" s="471">
        <f t="shared" si="56"/>
        <v>0</v>
      </c>
      <c r="AE38" s="463">
        <f t="shared" si="57"/>
        <v>0</v>
      </c>
      <c r="AF38" s="471">
        <f t="shared" si="58"/>
        <v>0</v>
      </c>
      <c r="AG38" s="463">
        <f t="shared" si="59"/>
        <v>0</v>
      </c>
      <c r="AH38" s="471">
        <f t="shared" si="60"/>
        <v>0</v>
      </c>
      <c r="AI38" s="463">
        <f t="shared" si="61"/>
        <v>0</v>
      </c>
      <c r="AJ38" s="471">
        <f t="shared" si="62"/>
        <v>0</v>
      </c>
      <c r="AK38" s="463">
        <f t="shared" si="63"/>
        <v>0</v>
      </c>
      <c r="AL38" s="471">
        <f t="shared" si="64"/>
        <v>0</v>
      </c>
      <c r="AM38" s="463">
        <f t="shared" si="65"/>
        <v>0</v>
      </c>
      <c r="AN38" s="471">
        <f t="shared" si="66"/>
        <v>0</v>
      </c>
      <c r="AO38" s="463">
        <f t="shared" si="67"/>
        <v>0</v>
      </c>
      <c r="AP38" s="471">
        <f t="shared" si="68"/>
        <v>0</v>
      </c>
      <c r="AQ38" s="463">
        <f t="shared" si="69"/>
        <v>0</v>
      </c>
      <c r="AR38" s="471">
        <f t="shared" si="70"/>
        <v>0</v>
      </c>
      <c r="AS38" s="463">
        <f t="shared" si="71"/>
        <v>0</v>
      </c>
      <c r="AT38" s="471">
        <f t="shared" si="72"/>
        <v>0</v>
      </c>
      <c r="AU38" s="463">
        <f t="shared" si="73"/>
        <v>0</v>
      </c>
      <c r="AV38" s="471">
        <f t="shared" si="74"/>
        <v>0</v>
      </c>
      <c r="AW38" s="463">
        <f t="shared" si="75"/>
        <v>0</v>
      </c>
      <c r="AX38" s="471">
        <f t="shared" si="76"/>
        <v>0</v>
      </c>
      <c r="AY38" s="463">
        <f t="shared" si="77"/>
        <v>0</v>
      </c>
      <c r="AZ38" s="471">
        <f t="shared" si="78"/>
        <v>0</v>
      </c>
      <c r="BA38" s="463">
        <f t="shared" si="79"/>
        <v>0</v>
      </c>
      <c r="BB38" s="471">
        <f t="shared" si="80"/>
        <v>0</v>
      </c>
      <c r="BC38" s="463">
        <f t="shared" si="81"/>
        <v>0</v>
      </c>
      <c r="BD38" s="471">
        <f t="shared" si="82"/>
        <v>0</v>
      </c>
      <c r="BE38" s="463">
        <f t="shared" si="83"/>
        <v>0</v>
      </c>
      <c r="BF38" s="471">
        <f t="shared" si="84"/>
        <v>0</v>
      </c>
      <c r="BG38" s="463">
        <f t="shared" si="85"/>
        <v>0</v>
      </c>
      <c r="BH38" s="471">
        <f t="shared" si="86"/>
        <v>0</v>
      </c>
      <c r="BI38" s="463">
        <f t="shared" si="87"/>
        <v>0</v>
      </c>
      <c r="BJ38" s="471">
        <f t="shared" si="88"/>
        <v>0</v>
      </c>
      <c r="BK38" s="463">
        <f t="shared" si="89"/>
        <v>0</v>
      </c>
      <c r="BL38" s="471">
        <f t="shared" si="90"/>
        <v>0</v>
      </c>
      <c r="BM38" s="463">
        <f t="shared" si="91"/>
        <v>0</v>
      </c>
      <c r="BN38" s="471">
        <f t="shared" si="92"/>
        <v>0</v>
      </c>
      <c r="BO38" s="463">
        <f t="shared" si="93"/>
        <v>0</v>
      </c>
      <c r="BP38" s="471">
        <f t="shared" si="94"/>
        <v>0</v>
      </c>
      <c r="BQ38" s="463">
        <f t="shared" si="95"/>
        <v>0</v>
      </c>
    </row>
    <row r="39" spans="1:69" x14ac:dyDescent="0.15">
      <c r="A39" s="448" t="str">
        <f t="shared" si="96"/>
        <v/>
      </c>
      <c r="B39" s="465" t="s">
        <v>442</v>
      </c>
      <c r="C39" s="466"/>
      <c r="D39" s="473"/>
      <c r="E39" s="468"/>
      <c r="F39" s="466"/>
      <c r="G39" s="472" t="str">
        <f t="shared" si="97"/>
        <v/>
      </c>
      <c r="H39" s="470"/>
      <c r="I39" s="463">
        <f t="shared" si="98"/>
        <v>0</v>
      </c>
      <c r="J39" s="471">
        <f t="shared" si="99"/>
        <v>0</v>
      </c>
      <c r="K39" s="463">
        <f t="shared" si="100"/>
        <v>0</v>
      </c>
      <c r="L39" s="471">
        <f t="shared" si="101"/>
        <v>0</v>
      </c>
      <c r="M39" s="463">
        <f t="shared" si="102"/>
        <v>0</v>
      </c>
      <c r="N39" s="471">
        <f t="shared" si="40"/>
        <v>0</v>
      </c>
      <c r="O39" s="463">
        <f t="shared" si="41"/>
        <v>0</v>
      </c>
      <c r="P39" s="471">
        <f t="shared" si="42"/>
        <v>0</v>
      </c>
      <c r="Q39" s="463">
        <f t="shared" si="43"/>
        <v>0</v>
      </c>
      <c r="R39" s="471">
        <f t="shared" si="44"/>
        <v>0</v>
      </c>
      <c r="S39" s="463">
        <f t="shared" si="45"/>
        <v>0</v>
      </c>
      <c r="T39" s="471">
        <f t="shared" si="46"/>
        <v>0</v>
      </c>
      <c r="U39" s="463">
        <f t="shared" si="47"/>
        <v>0</v>
      </c>
      <c r="V39" s="471">
        <f t="shared" si="48"/>
        <v>0</v>
      </c>
      <c r="W39" s="463">
        <f t="shared" si="49"/>
        <v>0</v>
      </c>
      <c r="X39" s="471">
        <f t="shared" si="50"/>
        <v>0</v>
      </c>
      <c r="Y39" s="463">
        <f t="shared" si="51"/>
        <v>0</v>
      </c>
      <c r="Z39" s="471">
        <f t="shared" si="52"/>
        <v>0</v>
      </c>
      <c r="AA39" s="463">
        <f t="shared" si="53"/>
        <v>0</v>
      </c>
      <c r="AB39" s="471">
        <f t="shared" si="54"/>
        <v>0</v>
      </c>
      <c r="AC39" s="463">
        <f t="shared" si="55"/>
        <v>0</v>
      </c>
      <c r="AD39" s="471">
        <f t="shared" si="56"/>
        <v>0</v>
      </c>
      <c r="AE39" s="463">
        <f t="shared" si="57"/>
        <v>0</v>
      </c>
      <c r="AF39" s="471">
        <f t="shared" si="58"/>
        <v>0</v>
      </c>
      <c r="AG39" s="463">
        <f t="shared" si="59"/>
        <v>0</v>
      </c>
      <c r="AH39" s="471">
        <f t="shared" si="60"/>
        <v>0</v>
      </c>
      <c r="AI39" s="463">
        <f t="shared" si="61"/>
        <v>0</v>
      </c>
      <c r="AJ39" s="471">
        <f t="shared" si="62"/>
        <v>0</v>
      </c>
      <c r="AK39" s="463">
        <f t="shared" si="63"/>
        <v>0</v>
      </c>
      <c r="AL39" s="471">
        <f t="shared" si="64"/>
        <v>0</v>
      </c>
      <c r="AM39" s="463">
        <f t="shared" si="65"/>
        <v>0</v>
      </c>
      <c r="AN39" s="471">
        <f t="shared" si="66"/>
        <v>0</v>
      </c>
      <c r="AO39" s="463">
        <f t="shared" si="67"/>
        <v>0</v>
      </c>
      <c r="AP39" s="471">
        <f t="shared" si="68"/>
        <v>0</v>
      </c>
      <c r="AQ39" s="463">
        <f t="shared" si="69"/>
        <v>0</v>
      </c>
      <c r="AR39" s="471">
        <f t="shared" si="70"/>
        <v>0</v>
      </c>
      <c r="AS39" s="463">
        <f t="shared" si="71"/>
        <v>0</v>
      </c>
      <c r="AT39" s="471">
        <f t="shared" si="72"/>
        <v>0</v>
      </c>
      <c r="AU39" s="463">
        <f t="shared" si="73"/>
        <v>0</v>
      </c>
      <c r="AV39" s="471">
        <f t="shared" si="74"/>
        <v>0</v>
      </c>
      <c r="AW39" s="463">
        <f t="shared" si="75"/>
        <v>0</v>
      </c>
      <c r="AX39" s="471">
        <f t="shared" si="76"/>
        <v>0</v>
      </c>
      <c r="AY39" s="463">
        <f t="shared" si="77"/>
        <v>0</v>
      </c>
      <c r="AZ39" s="471">
        <f t="shared" si="78"/>
        <v>0</v>
      </c>
      <c r="BA39" s="463">
        <f t="shared" si="79"/>
        <v>0</v>
      </c>
      <c r="BB39" s="471">
        <f t="shared" si="80"/>
        <v>0</v>
      </c>
      <c r="BC39" s="463">
        <f t="shared" si="81"/>
        <v>0</v>
      </c>
      <c r="BD39" s="471">
        <f t="shared" si="82"/>
        <v>0</v>
      </c>
      <c r="BE39" s="463">
        <f t="shared" si="83"/>
        <v>0</v>
      </c>
      <c r="BF39" s="471">
        <f t="shared" si="84"/>
        <v>0</v>
      </c>
      <c r="BG39" s="463">
        <f t="shared" si="85"/>
        <v>0</v>
      </c>
      <c r="BH39" s="471">
        <f t="shared" si="86"/>
        <v>0</v>
      </c>
      <c r="BI39" s="463">
        <f t="shared" si="87"/>
        <v>0</v>
      </c>
      <c r="BJ39" s="471">
        <f t="shared" si="88"/>
        <v>0</v>
      </c>
      <c r="BK39" s="463">
        <f t="shared" si="89"/>
        <v>0</v>
      </c>
      <c r="BL39" s="471">
        <f t="shared" si="90"/>
        <v>0</v>
      </c>
      <c r="BM39" s="463">
        <f t="shared" si="91"/>
        <v>0</v>
      </c>
      <c r="BN39" s="471">
        <f t="shared" si="92"/>
        <v>0</v>
      </c>
      <c r="BO39" s="463">
        <f t="shared" si="93"/>
        <v>0</v>
      </c>
      <c r="BP39" s="471">
        <f t="shared" si="94"/>
        <v>0</v>
      </c>
      <c r="BQ39" s="463">
        <f t="shared" si="95"/>
        <v>0</v>
      </c>
    </row>
    <row r="40" spans="1:69" x14ac:dyDescent="0.15">
      <c r="A40" s="448" t="str">
        <f t="shared" si="96"/>
        <v/>
      </c>
      <c r="B40" s="465" t="s">
        <v>442</v>
      </c>
      <c r="C40" s="466"/>
      <c r="D40" s="473"/>
      <c r="E40" s="468"/>
      <c r="F40" s="466"/>
      <c r="G40" s="472" t="str">
        <f t="shared" si="97"/>
        <v/>
      </c>
      <c r="H40" s="470"/>
      <c r="I40" s="463">
        <f t="shared" si="98"/>
        <v>0</v>
      </c>
      <c r="J40" s="471">
        <f t="shared" si="99"/>
        <v>0</v>
      </c>
      <c r="K40" s="463">
        <f t="shared" si="100"/>
        <v>0</v>
      </c>
      <c r="L40" s="471">
        <f t="shared" si="101"/>
        <v>0</v>
      </c>
      <c r="M40" s="463">
        <f t="shared" si="102"/>
        <v>0</v>
      </c>
      <c r="N40" s="471">
        <f t="shared" si="40"/>
        <v>0</v>
      </c>
      <c r="O40" s="463">
        <f t="shared" si="41"/>
        <v>0</v>
      </c>
      <c r="P40" s="471">
        <f t="shared" si="42"/>
        <v>0</v>
      </c>
      <c r="Q40" s="463">
        <f t="shared" si="43"/>
        <v>0</v>
      </c>
      <c r="R40" s="471">
        <f t="shared" si="44"/>
        <v>0</v>
      </c>
      <c r="S40" s="463">
        <f t="shared" si="45"/>
        <v>0</v>
      </c>
      <c r="T40" s="471">
        <f t="shared" si="46"/>
        <v>0</v>
      </c>
      <c r="U40" s="463">
        <f t="shared" si="47"/>
        <v>0</v>
      </c>
      <c r="V40" s="471">
        <f t="shared" si="48"/>
        <v>0</v>
      </c>
      <c r="W40" s="463">
        <f t="shared" si="49"/>
        <v>0</v>
      </c>
      <c r="X40" s="471">
        <f t="shared" si="50"/>
        <v>0</v>
      </c>
      <c r="Y40" s="463">
        <f t="shared" si="51"/>
        <v>0</v>
      </c>
      <c r="Z40" s="471">
        <f t="shared" si="52"/>
        <v>0</v>
      </c>
      <c r="AA40" s="463">
        <f t="shared" si="53"/>
        <v>0</v>
      </c>
      <c r="AB40" s="471">
        <f t="shared" si="54"/>
        <v>0</v>
      </c>
      <c r="AC40" s="463">
        <f t="shared" si="55"/>
        <v>0</v>
      </c>
      <c r="AD40" s="471">
        <f t="shared" si="56"/>
        <v>0</v>
      </c>
      <c r="AE40" s="463">
        <f t="shared" si="57"/>
        <v>0</v>
      </c>
      <c r="AF40" s="471">
        <f t="shared" si="58"/>
        <v>0</v>
      </c>
      <c r="AG40" s="463">
        <f t="shared" si="59"/>
        <v>0</v>
      </c>
      <c r="AH40" s="471">
        <f t="shared" si="60"/>
        <v>0</v>
      </c>
      <c r="AI40" s="463">
        <f t="shared" si="61"/>
        <v>0</v>
      </c>
      <c r="AJ40" s="471">
        <f t="shared" si="62"/>
        <v>0</v>
      </c>
      <c r="AK40" s="463">
        <f t="shared" si="63"/>
        <v>0</v>
      </c>
      <c r="AL40" s="471">
        <f t="shared" si="64"/>
        <v>0</v>
      </c>
      <c r="AM40" s="463">
        <f t="shared" si="65"/>
        <v>0</v>
      </c>
      <c r="AN40" s="471">
        <f t="shared" si="66"/>
        <v>0</v>
      </c>
      <c r="AO40" s="463">
        <f t="shared" si="67"/>
        <v>0</v>
      </c>
      <c r="AP40" s="471">
        <f t="shared" si="68"/>
        <v>0</v>
      </c>
      <c r="AQ40" s="463">
        <f t="shared" si="69"/>
        <v>0</v>
      </c>
      <c r="AR40" s="471">
        <f t="shared" si="70"/>
        <v>0</v>
      </c>
      <c r="AS40" s="463">
        <f t="shared" si="71"/>
        <v>0</v>
      </c>
      <c r="AT40" s="471">
        <f t="shared" si="72"/>
        <v>0</v>
      </c>
      <c r="AU40" s="463">
        <f t="shared" si="73"/>
        <v>0</v>
      </c>
      <c r="AV40" s="471">
        <f t="shared" si="74"/>
        <v>0</v>
      </c>
      <c r="AW40" s="463">
        <f t="shared" si="75"/>
        <v>0</v>
      </c>
      <c r="AX40" s="471">
        <f t="shared" si="76"/>
        <v>0</v>
      </c>
      <c r="AY40" s="463">
        <f t="shared" si="77"/>
        <v>0</v>
      </c>
      <c r="AZ40" s="471">
        <f t="shared" si="78"/>
        <v>0</v>
      </c>
      <c r="BA40" s="463">
        <f t="shared" si="79"/>
        <v>0</v>
      </c>
      <c r="BB40" s="471">
        <f t="shared" si="80"/>
        <v>0</v>
      </c>
      <c r="BC40" s="463">
        <f t="shared" si="81"/>
        <v>0</v>
      </c>
      <c r="BD40" s="471">
        <f t="shared" si="82"/>
        <v>0</v>
      </c>
      <c r="BE40" s="463">
        <f t="shared" si="83"/>
        <v>0</v>
      </c>
      <c r="BF40" s="471">
        <f t="shared" si="84"/>
        <v>0</v>
      </c>
      <c r="BG40" s="463">
        <f t="shared" si="85"/>
        <v>0</v>
      </c>
      <c r="BH40" s="471">
        <f t="shared" si="86"/>
        <v>0</v>
      </c>
      <c r="BI40" s="463">
        <f t="shared" si="87"/>
        <v>0</v>
      </c>
      <c r="BJ40" s="471">
        <f t="shared" si="88"/>
        <v>0</v>
      </c>
      <c r="BK40" s="463">
        <f t="shared" si="89"/>
        <v>0</v>
      </c>
      <c r="BL40" s="471">
        <f t="shared" si="90"/>
        <v>0</v>
      </c>
      <c r="BM40" s="463">
        <f t="shared" si="91"/>
        <v>0</v>
      </c>
      <c r="BN40" s="471">
        <f t="shared" si="92"/>
        <v>0</v>
      </c>
      <c r="BO40" s="463">
        <f t="shared" si="93"/>
        <v>0</v>
      </c>
      <c r="BP40" s="471">
        <f t="shared" si="94"/>
        <v>0</v>
      </c>
      <c r="BQ40" s="463">
        <f t="shared" si="95"/>
        <v>0</v>
      </c>
    </row>
    <row r="41" spans="1:69" x14ac:dyDescent="0.15">
      <c r="A41" s="448" t="str">
        <f t="shared" si="96"/>
        <v/>
      </c>
      <c r="B41" s="465" t="s">
        <v>442</v>
      </c>
      <c r="C41" s="466"/>
      <c r="D41" s="467"/>
      <c r="E41" s="468"/>
      <c r="F41" s="466"/>
      <c r="G41" s="472" t="str">
        <f t="shared" si="97"/>
        <v/>
      </c>
      <c r="H41" s="470"/>
      <c r="I41" s="463">
        <f t="shared" si="98"/>
        <v>0</v>
      </c>
      <c r="J41" s="471">
        <f t="shared" si="99"/>
        <v>0</v>
      </c>
      <c r="K41" s="463">
        <f t="shared" si="100"/>
        <v>0</v>
      </c>
      <c r="L41" s="471">
        <f t="shared" si="101"/>
        <v>0</v>
      </c>
      <c r="M41" s="463">
        <f t="shared" si="102"/>
        <v>0</v>
      </c>
      <c r="N41" s="471">
        <f t="shared" si="40"/>
        <v>0</v>
      </c>
      <c r="O41" s="463">
        <f t="shared" si="41"/>
        <v>0</v>
      </c>
      <c r="P41" s="471">
        <f t="shared" si="42"/>
        <v>0</v>
      </c>
      <c r="Q41" s="463">
        <f t="shared" si="43"/>
        <v>0</v>
      </c>
      <c r="R41" s="471">
        <f t="shared" si="44"/>
        <v>0</v>
      </c>
      <c r="S41" s="463">
        <f t="shared" si="45"/>
        <v>0</v>
      </c>
      <c r="T41" s="471">
        <f t="shared" si="46"/>
        <v>0</v>
      </c>
      <c r="U41" s="463">
        <f t="shared" si="47"/>
        <v>0</v>
      </c>
      <c r="V41" s="471">
        <f t="shared" si="48"/>
        <v>0</v>
      </c>
      <c r="W41" s="463">
        <f t="shared" si="49"/>
        <v>0</v>
      </c>
      <c r="X41" s="471">
        <f t="shared" si="50"/>
        <v>0</v>
      </c>
      <c r="Y41" s="463">
        <f t="shared" si="51"/>
        <v>0</v>
      </c>
      <c r="Z41" s="471">
        <f t="shared" si="52"/>
        <v>0</v>
      </c>
      <c r="AA41" s="463">
        <f t="shared" si="53"/>
        <v>0</v>
      </c>
      <c r="AB41" s="471">
        <f t="shared" si="54"/>
        <v>0</v>
      </c>
      <c r="AC41" s="463">
        <f t="shared" si="55"/>
        <v>0</v>
      </c>
      <c r="AD41" s="471">
        <f t="shared" si="56"/>
        <v>0</v>
      </c>
      <c r="AE41" s="463">
        <f t="shared" si="57"/>
        <v>0</v>
      </c>
      <c r="AF41" s="471">
        <f t="shared" si="58"/>
        <v>0</v>
      </c>
      <c r="AG41" s="463">
        <f t="shared" si="59"/>
        <v>0</v>
      </c>
      <c r="AH41" s="471">
        <f t="shared" si="60"/>
        <v>0</v>
      </c>
      <c r="AI41" s="463">
        <f t="shared" si="61"/>
        <v>0</v>
      </c>
      <c r="AJ41" s="471">
        <f t="shared" si="62"/>
        <v>0</v>
      </c>
      <c r="AK41" s="463">
        <f t="shared" si="63"/>
        <v>0</v>
      </c>
      <c r="AL41" s="471">
        <f t="shared" si="64"/>
        <v>0</v>
      </c>
      <c r="AM41" s="463">
        <f t="shared" si="65"/>
        <v>0</v>
      </c>
      <c r="AN41" s="471">
        <f t="shared" si="66"/>
        <v>0</v>
      </c>
      <c r="AO41" s="463">
        <f t="shared" si="67"/>
        <v>0</v>
      </c>
      <c r="AP41" s="471">
        <f t="shared" si="68"/>
        <v>0</v>
      </c>
      <c r="AQ41" s="463">
        <f t="shared" si="69"/>
        <v>0</v>
      </c>
      <c r="AR41" s="471">
        <f t="shared" si="70"/>
        <v>0</v>
      </c>
      <c r="AS41" s="463">
        <f t="shared" si="71"/>
        <v>0</v>
      </c>
      <c r="AT41" s="471">
        <f t="shared" si="72"/>
        <v>0</v>
      </c>
      <c r="AU41" s="463">
        <f t="shared" si="73"/>
        <v>0</v>
      </c>
      <c r="AV41" s="471">
        <f t="shared" si="74"/>
        <v>0</v>
      </c>
      <c r="AW41" s="463">
        <f t="shared" si="75"/>
        <v>0</v>
      </c>
      <c r="AX41" s="471">
        <f t="shared" si="76"/>
        <v>0</v>
      </c>
      <c r="AY41" s="463">
        <f t="shared" si="77"/>
        <v>0</v>
      </c>
      <c r="AZ41" s="471">
        <f t="shared" si="78"/>
        <v>0</v>
      </c>
      <c r="BA41" s="463">
        <f t="shared" si="79"/>
        <v>0</v>
      </c>
      <c r="BB41" s="471">
        <f t="shared" si="80"/>
        <v>0</v>
      </c>
      <c r="BC41" s="463">
        <f t="shared" si="81"/>
        <v>0</v>
      </c>
      <c r="BD41" s="471">
        <f t="shared" si="82"/>
        <v>0</v>
      </c>
      <c r="BE41" s="463">
        <f t="shared" si="83"/>
        <v>0</v>
      </c>
      <c r="BF41" s="471">
        <f t="shared" si="84"/>
        <v>0</v>
      </c>
      <c r="BG41" s="463">
        <f t="shared" si="85"/>
        <v>0</v>
      </c>
      <c r="BH41" s="471">
        <f t="shared" si="86"/>
        <v>0</v>
      </c>
      <c r="BI41" s="463">
        <f t="shared" si="87"/>
        <v>0</v>
      </c>
      <c r="BJ41" s="471">
        <f t="shared" si="88"/>
        <v>0</v>
      </c>
      <c r="BK41" s="463">
        <f t="shared" si="89"/>
        <v>0</v>
      </c>
      <c r="BL41" s="471">
        <f t="shared" si="90"/>
        <v>0</v>
      </c>
      <c r="BM41" s="463">
        <f t="shared" si="91"/>
        <v>0</v>
      </c>
      <c r="BN41" s="471">
        <f t="shared" si="92"/>
        <v>0</v>
      </c>
      <c r="BO41" s="463">
        <f t="shared" si="93"/>
        <v>0</v>
      </c>
      <c r="BP41" s="471">
        <f t="shared" si="94"/>
        <v>0</v>
      </c>
      <c r="BQ41" s="463">
        <f t="shared" si="95"/>
        <v>0</v>
      </c>
    </row>
    <row r="42" spans="1:69" x14ac:dyDescent="0.15">
      <c r="A42" s="448" t="str">
        <f t="shared" si="96"/>
        <v/>
      </c>
      <c r="B42" s="465" t="s">
        <v>442</v>
      </c>
      <c r="C42" s="466"/>
      <c r="D42" s="467"/>
      <c r="E42" s="468"/>
      <c r="F42" s="466"/>
      <c r="G42" s="472" t="str">
        <f t="shared" si="97"/>
        <v/>
      </c>
      <c r="H42" s="470"/>
      <c r="I42" s="463">
        <f t="shared" si="98"/>
        <v>0</v>
      </c>
      <c r="J42" s="471">
        <f t="shared" si="99"/>
        <v>0</v>
      </c>
      <c r="K42" s="463">
        <f t="shared" si="100"/>
        <v>0</v>
      </c>
      <c r="L42" s="471">
        <f t="shared" si="101"/>
        <v>0</v>
      </c>
      <c r="M42" s="463">
        <f t="shared" si="102"/>
        <v>0</v>
      </c>
      <c r="N42" s="471">
        <f t="shared" si="40"/>
        <v>0</v>
      </c>
      <c r="O42" s="463">
        <f t="shared" si="41"/>
        <v>0</v>
      </c>
      <c r="P42" s="471">
        <f t="shared" si="42"/>
        <v>0</v>
      </c>
      <c r="Q42" s="463">
        <f t="shared" si="43"/>
        <v>0</v>
      </c>
      <c r="R42" s="471">
        <f t="shared" si="44"/>
        <v>0</v>
      </c>
      <c r="S42" s="463">
        <f t="shared" si="45"/>
        <v>0</v>
      </c>
      <c r="T42" s="471">
        <f t="shared" si="46"/>
        <v>0</v>
      </c>
      <c r="U42" s="463">
        <f t="shared" si="47"/>
        <v>0</v>
      </c>
      <c r="V42" s="471">
        <f t="shared" si="48"/>
        <v>0</v>
      </c>
      <c r="W42" s="463">
        <f t="shared" si="49"/>
        <v>0</v>
      </c>
      <c r="X42" s="471">
        <f t="shared" si="50"/>
        <v>0</v>
      </c>
      <c r="Y42" s="463">
        <f t="shared" si="51"/>
        <v>0</v>
      </c>
      <c r="Z42" s="471">
        <f t="shared" si="52"/>
        <v>0</v>
      </c>
      <c r="AA42" s="463">
        <f t="shared" si="53"/>
        <v>0</v>
      </c>
      <c r="AB42" s="471">
        <f t="shared" si="54"/>
        <v>0</v>
      </c>
      <c r="AC42" s="463">
        <f t="shared" si="55"/>
        <v>0</v>
      </c>
      <c r="AD42" s="471">
        <f t="shared" si="56"/>
        <v>0</v>
      </c>
      <c r="AE42" s="463">
        <f t="shared" si="57"/>
        <v>0</v>
      </c>
      <c r="AF42" s="471">
        <f t="shared" si="58"/>
        <v>0</v>
      </c>
      <c r="AG42" s="463">
        <f t="shared" si="59"/>
        <v>0</v>
      </c>
      <c r="AH42" s="471">
        <f t="shared" si="60"/>
        <v>0</v>
      </c>
      <c r="AI42" s="463">
        <f t="shared" si="61"/>
        <v>0</v>
      </c>
      <c r="AJ42" s="471">
        <f t="shared" si="62"/>
        <v>0</v>
      </c>
      <c r="AK42" s="463">
        <f t="shared" si="63"/>
        <v>0</v>
      </c>
      <c r="AL42" s="471">
        <f t="shared" si="64"/>
        <v>0</v>
      </c>
      <c r="AM42" s="463">
        <f t="shared" si="65"/>
        <v>0</v>
      </c>
      <c r="AN42" s="471">
        <f t="shared" si="66"/>
        <v>0</v>
      </c>
      <c r="AO42" s="463">
        <f t="shared" si="67"/>
        <v>0</v>
      </c>
      <c r="AP42" s="471">
        <f t="shared" si="68"/>
        <v>0</v>
      </c>
      <c r="AQ42" s="463">
        <f t="shared" si="69"/>
        <v>0</v>
      </c>
      <c r="AR42" s="471">
        <f t="shared" si="70"/>
        <v>0</v>
      </c>
      <c r="AS42" s="463">
        <f t="shared" si="71"/>
        <v>0</v>
      </c>
      <c r="AT42" s="471">
        <f t="shared" si="72"/>
        <v>0</v>
      </c>
      <c r="AU42" s="463">
        <f t="shared" si="73"/>
        <v>0</v>
      </c>
      <c r="AV42" s="471">
        <f t="shared" si="74"/>
        <v>0</v>
      </c>
      <c r="AW42" s="463">
        <f t="shared" si="75"/>
        <v>0</v>
      </c>
      <c r="AX42" s="471">
        <f t="shared" si="76"/>
        <v>0</v>
      </c>
      <c r="AY42" s="463">
        <f t="shared" si="77"/>
        <v>0</v>
      </c>
      <c r="AZ42" s="471">
        <f t="shared" si="78"/>
        <v>0</v>
      </c>
      <c r="BA42" s="463">
        <f t="shared" si="79"/>
        <v>0</v>
      </c>
      <c r="BB42" s="471">
        <f t="shared" si="80"/>
        <v>0</v>
      </c>
      <c r="BC42" s="463">
        <f t="shared" si="81"/>
        <v>0</v>
      </c>
      <c r="BD42" s="471">
        <f t="shared" si="82"/>
        <v>0</v>
      </c>
      <c r="BE42" s="463">
        <f t="shared" si="83"/>
        <v>0</v>
      </c>
      <c r="BF42" s="471">
        <f t="shared" si="84"/>
        <v>0</v>
      </c>
      <c r="BG42" s="463">
        <f t="shared" si="85"/>
        <v>0</v>
      </c>
      <c r="BH42" s="471">
        <f t="shared" si="86"/>
        <v>0</v>
      </c>
      <c r="BI42" s="463">
        <f t="shared" si="87"/>
        <v>0</v>
      </c>
      <c r="BJ42" s="471">
        <f t="shared" si="88"/>
        <v>0</v>
      </c>
      <c r="BK42" s="463">
        <f t="shared" si="89"/>
        <v>0</v>
      </c>
      <c r="BL42" s="471">
        <f t="shared" si="90"/>
        <v>0</v>
      </c>
      <c r="BM42" s="463">
        <f t="shared" si="91"/>
        <v>0</v>
      </c>
      <c r="BN42" s="471">
        <f t="shared" si="92"/>
        <v>0</v>
      </c>
      <c r="BO42" s="463">
        <f t="shared" si="93"/>
        <v>0</v>
      </c>
      <c r="BP42" s="471">
        <f t="shared" si="94"/>
        <v>0</v>
      </c>
      <c r="BQ42" s="463">
        <f t="shared" si="95"/>
        <v>0</v>
      </c>
    </row>
    <row r="43" spans="1:69" x14ac:dyDescent="0.15">
      <c r="A43" s="448" t="str">
        <f t="shared" si="96"/>
        <v/>
      </c>
      <c r="B43" s="465" t="s">
        <v>442</v>
      </c>
      <c r="C43" s="466"/>
      <c r="D43" s="473"/>
      <c r="E43" s="468"/>
      <c r="F43" s="466"/>
      <c r="G43" s="472" t="str">
        <f t="shared" si="97"/>
        <v/>
      </c>
      <c r="H43" s="470"/>
      <c r="I43" s="463">
        <f t="shared" si="98"/>
        <v>0</v>
      </c>
      <c r="J43" s="471">
        <f t="shared" si="99"/>
        <v>0</v>
      </c>
      <c r="K43" s="463">
        <f t="shared" si="100"/>
        <v>0</v>
      </c>
      <c r="L43" s="471">
        <f t="shared" si="101"/>
        <v>0</v>
      </c>
      <c r="M43" s="463">
        <f t="shared" si="102"/>
        <v>0</v>
      </c>
      <c r="N43" s="471">
        <f t="shared" si="40"/>
        <v>0</v>
      </c>
      <c r="O43" s="463">
        <f t="shared" si="41"/>
        <v>0</v>
      </c>
      <c r="P43" s="471">
        <f t="shared" si="42"/>
        <v>0</v>
      </c>
      <c r="Q43" s="463">
        <f t="shared" si="43"/>
        <v>0</v>
      </c>
      <c r="R43" s="471">
        <f t="shared" si="44"/>
        <v>0</v>
      </c>
      <c r="S43" s="463">
        <f t="shared" si="45"/>
        <v>0</v>
      </c>
      <c r="T43" s="471">
        <f t="shared" si="46"/>
        <v>0</v>
      </c>
      <c r="U43" s="463">
        <f t="shared" si="47"/>
        <v>0</v>
      </c>
      <c r="V43" s="471">
        <f t="shared" si="48"/>
        <v>0</v>
      </c>
      <c r="W43" s="463">
        <f t="shared" si="49"/>
        <v>0</v>
      </c>
      <c r="X43" s="471">
        <f t="shared" si="50"/>
        <v>0</v>
      </c>
      <c r="Y43" s="463">
        <f t="shared" si="51"/>
        <v>0</v>
      </c>
      <c r="Z43" s="471">
        <f t="shared" si="52"/>
        <v>0</v>
      </c>
      <c r="AA43" s="463">
        <f t="shared" si="53"/>
        <v>0</v>
      </c>
      <c r="AB43" s="471">
        <f t="shared" si="54"/>
        <v>0</v>
      </c>
      <c r="AC43" s="463">
        <f t="shared" si="55"/>
        <v>0</v>
      </c>
      <c r="AD43" s="471">
        <f t="shared" si="56"/>
        <v>0</v>
      </c>
      <c r="AE43" s="463">
        <f t="shared" si="57"/>
        <v>0</v>
      </c>
      <c r="AF43" s="471">
        <f t="shared" si="58"/>
        <v>0</v>
      </c>
      <c r="AG43" s="463">
        <f t="shared" si="59"/>
        <v>0</v>
      </c>
      <c r="AH43" s="471">
        <f t="shared" si="60"/>
        <v>0</v>
      </c>
      <c r="AI43" s="463">
        <f t="shared" si="61"/>
        <v>0</v>
      </c>
      <c r="AJ43" s="471">
        <f t="shared" si="62"/>
        <v>0</v>
      </c>
      <c r="AK43" s="463">
        <f t="shared" si="63"/>
        <v>0</v>
      </c>
      <c r="AL43" s="471">
        <f t="shared" si="64"/>
        <v>0</v>
      </c>
      <c r="AM43" s="463">
        <f t="shared" si="65"/>
        <v>0</v>
      </c>
      <c r="AN43" s="471">
        <f t="shared" si="66"/>
        <v>0</v>
      </c>
      <c r="AO43" s="463">
        <f t="shared" si="67"/>
        <v>0</v>
      </c>
      <c r="AP43" s="471">
        <f t="shared" si="68"/>
        <v>0</v>
      </c>
      <c r="AQ43" s="463">
        <f t="shared" si="69"/>
        <v>0</v>
      </c>
      <c r="AR43" s="471">
        <f t="shared" si="70"/>
        <v>0</v>
      </c>
      <c r="AS43" s="463">
        <f t="shared" si="71"/>
        <v>0</v>
      </c>
      <c r="AT43" s="471">
        <f t="shared" si="72"/>
        <v>0</v>
      </c>
      <c r="AU43" s="463">
        <f t="shared" si="73"/>
        <v>0</v>
      </c>
      <c r="AV43" s="471">
        <f t="shared" si="74"/>
        <v>0</v>
      </c>
      <c r="AW43" s="463">
        <f t="shared" si="75"/>
        <v>0</v>
      </c>
      <c r="AX43" s="471">
        <f t="shared" si="76"/>
        <v>0</v>
      </c>
      <c r="AY43" s="463">
        <f t="shared" si="77"/>
        <v>0</v>
      </c>
      <c r="AZ43" s="471">
        <f t="shared" si="78"/>
        <v>0</v>
      </c>
      <c r="BA43" s="463">
        <f t="shared" si="79"/>
        <v>0</v>
      </c>
      <c r="BB43" s="471">
        <f t="shared" si="80"/>
        <v>0</v>
      </c>
      <c r="BC43" s="463">
        <f t="shared" si="81"/>
        <v>0</v>
      </c>
      <c r="BD43" s="471">
        <f t="shared" si="82"/>
        <v>0</v>
      </c>
      <c r="BE43" s="463">
        <f t="shared" si="83"/>
        <v>0</v>
      </c>
      <c r="BF43" s="471">
        <f t="shared" si="84"/>
        <v>0</v>
      </c>
      <c r="BG43" s="463">
        <f t="shared" si="85"/>
        <v>0</v>
      </c>
      <c r="BH43" s="471">
        <f t="shared" si="86"/>
        <v>0</v>
      </c>
      <c r="BI43" s="463">
        <f t="shared" si="87"/>
        <v>0</v>
      </c>
      <c r="BJ43" s="471">
        <f t="shared" si="88"/>
        <v>0</v>
      </c>
      <c r="BK43" s="463">
        <f t="shared" si="89"/>
        <v>0</v>
      </c>
      <c r="BL43" s="471">
        <f t="shared" si="90"/>
        <v>0</v>
      </c>
      <c r="BM43" s="463">
        <f t="shared" si="91"/>
        <v>0</v>
      </c>
      <c r="BN43" s="471">
        <f t="shared" si="92"/>
        <v>0</v>
      </c>
      <c r="BO43" s="463">
        <f t="shared" si="93"/>
        <v>0</v>
      </c>
      <c r="BP43" s="471">
        <f t="shared" si="94"/>
        <v>0</v>
      </c>
      <c r="BQ43" s="463">
        <f t="shared" si="95"/>
        <v>0</v>
      </c>
    </row>
    <row r="44" spans="1:69" x14ac:dyDescent="0.15">
      <c r="A44" s="448" t="str">
        <f t="shared" si="96"/>
        <v/>
      </c>
      <c r="B44" s="465" t="s">
        <v>442</v>
      </c>
      <c r="C44" s="466"/>
      <c r="D44" s="467"/>
      <c r="E44" s="468"/>
      <c r="F44" s="466"/>
      <c r="G44" s="472" t="str">
        <f t="shared" si="97"/>
        <v/>
      </c>
      <c r="H44" s="470"/>
      <c r="I44" s="463">
        <f t="shared" si="98"/>
        <v>0</v>
      </c>
      <c r="J44" s="471">
        <f t="shared" si="99"/>
        <v>0</v>
      </c>
      <c r="K44" s="463">
        <f t="shared" si="100"/>
        <v>0</v>
      </c>
      <c r="L44" s="471">
        <f t="shared" si="101"/>
        <v>0</v>
      </c>
      <c r="M44" s="463">
        <f t="shared" si="102"/>
        <v>0</v>
      </c>
      <c r="N44" s="471">
        <f t="shared" si="40"/>
        <v>0</v>
      </c>
      <c r="O44" s="463">
        <f t="shared" si="41"/>
        <v>0</v>
      </c>
      <c r="P44" s="471">
        <f t="shared" si="42"/>
        <v>0</v>
      </c>
      <c r="Q44" s="463">
        <f t="shared" si="43"/>
        <v>0</v>
      </c>
      <c r="R44" s="471">
        <f t="shared" si="44"/>
        <v>0</v>
      </c>
      <c r="S44" s="463">
        <f t="shared" si="45"/>
        <v>0</v>
      </c>
      <c r="T44" s="471">
        <f t="shared" si="46"/>
        <v>0</v>
      </c>
      <c r="U44" s="463">
        <f t="shared" si="47"/>
        <v>0</v>
      </c>
      <c r="V44" s="471">
        <f t="shared" si="48"/>
        <v>0</v>
      </c>
      <c r="W44" s="463">
        <f t="shared" si="49"/>
        <v>0</v>
      </c>
      <c r="X44" s="471">
        <f t="shared" si="50"/>
        <v>0</v>
      </c>
      <c r="Y44" s="463">
        <f t="shared" si="51"/>
        <v>0</v>
      </c>
      <c r="Z44" s="471">
        <f t="shared" si="52"/>
        <v>0</v>
      </c>
      <c r="AA44" s="463">
        <f t="shared" si="53"/>
        <v>0</v>
      </c>
      <c r="AB44" s="471">
        <f t="shared" si="54"/>
        <v>0</v>
      </c>
      <c r="AC44" s="463">
        <f t="shared" si="55"/>
        <v>0</v>
      </c>
      <c r="AD44" s="471">
        <f t="shared" si="56"/>
        <v>0</v>
      </c>
      <c r="AE44" s="463">
        <f t="shared" si="57"/>
        <v>0</v>
      </c>
      <c r="AF44" s="471">
        <f t="shared" si="58"/>
        <v>0</v>
      </c>
      <c r="AG44" s="463">
        <f t="shared" si="59"/>
        <v>0</v>
      </c>
      <c r="AH44" s="471">
        <f t="shared" si="60"/>
        <v>0</v>
      </c>
      <c r="AI44" s="463">
        <f t="shared" si="61"/>
        <v>0</v>
      </c>
      <c r="AJ44" s="471">
        <f t="shared" si="62"/>
        <v>0</v>
      </c>
      <c r="AK44" s="463">
        <f t="shared" si="63"/>
        <v>0</v>
      </c>
      <c r="AL44" s="471">
        <f t="shared" si="64"/>
        <v>0</v>
      </c>
      <c r="AM44" s="463">
        <f t="shared" si="65"/>
        <v>0</v>
      </c>
      <c r="AN44" s="471">
        <f t="shared" si="66"/>
        <v>0</v>
      </c>
      <c r="AO44" s="463">
        <f t="shared" si="67"/>
        <v>0</v>
      </c>
      <c r="AP44" s="471">
        <f t="shared" si="68"/>
        <v>0</v>
      </c>
      <c r="AQ44" s="463">
        <f t="shared" si="69"/>
        <v>0</v>
      </c>
      <c r="AR44" s="471">
        <f t="shared" si="70"/>
        <v>0</v>
      </c>
      <c r="AS44" s="463">
        <f t="shared" si="71"/>
        <v>0</v>
      </c>
      <c r="AT44" s="471">
        <f t="shared" si="72"/>
        <v>0</v>
      </c>
      <c r="AU44" s="463">
        <f t="shared" si="73"/>
        <v>0</v>
      </c>
      <c r="AV44" s="471">
        <f t="shared" si="74"/>
        <v>0</v>
      </c>
      <c r="AW44" s="463">
        <f t="shared" si="75"/>
        <v>0</v>
      </c>
      <c r="AX44" s="471">
        <f t="shared" si="76"/>
        <v>0</v>
      </c>
      <c r="AY44" s="463">
        <f t="shared" si="77"/>
        <v>0</v>
      </c>
      <c r="AZ44" s="471">
        <f t="shared" si="78"/>
        <v>0</v>
      </c>
      <c r="BA44" s="463">
        <f t="shared" si="79"/>
        <v>0</v>
      </c>
      <c r="BB44" s="471">
        <f t="shared" si="80"/>
        <v>0</v>
      </c>
      <c r="BC44" s="463">
        <f t="shared" si="81"/>
        <v>0</v>
      </c>
      <c r="BD44" s="471">
        <f t="shared" si="82"/>
        <v>0</v>
      </c>
      <c r="BE44" s="463">
        <f t="shared" si="83"/>
        <v>0</v>
      </c>
      <c r="BF44" s="471">
        <f t="shared" si="84"/>
        <v>0</v>
      </c>
      <c r="BG44" s="463">
        <f t="shared" si="85"/>
        <v>0</v>
      </c>
      <c r="BH44" s="471">
        <f t="shared" si="86"/>
        <v>0</v>
      </c>
      <c r="BI44" s="463">
        <f t="shared" si="87"/>
        <v>0</v>
      </c>
      <c r="BJ44" s="471">
        <f t="shared" si="88"/>
        <v>0</v>
      </c>
      <c r="BK44" s="463">
        <f t="shared" si="89"/>
        <v>0</v>
      </c>
      <c r="BL44" s="471">
        <f t="shared" si="90"/>
        <v>0</v>
      </c>
      <c r="BM44" s="463">
        <f t="shared" si="91"/>
        <v>0</v>
      </c>
      <c r="BN44" s="471">
        <f t="shared" si="92"/>
        <v>0</v>
      </c>
      <c r="BO44" s="463">
        <f t="shared" si="93"/>
        <v>0</v>
      </c>
      <c r="BP44" s="471">
        <f t="shared" si="94"/>
        <v>0</v>
      </c>
      <c r="BQ44" s="463">
        <f t="shared" si="95"/>
        <v>0</v>
      </c>
    </row>
    <row r="45" spans="1:69" x14ac:dyDescent="0.15">
      <c r="A45" s="448" t="str">
        <f t="shared" si="96"/>
        <v/>
      </c>
      <c r="B45" s="465" t="s">
        <v>442</v>
      </c>
      <c r="C45" s="466"/>
      <c r="D45" s="473"/>
      <c r="E45" s="468"/>
      <c r="F45" s="466"/>
      <c r="G45" s="472" t="str">
        <f t="shared" si="97"/>
        <v/>
      </c>
      <c r="H45" s="470"/>
      <c r="I45" s="463">
        <f t="shared" si="98"/>
        <v>0</v>
      </c>
      <c r="J45" s="471">
        <f t="shared" si="99"/>
        <v>0</v>
      </c>
      <c r="K45" s="463">
        <f t="shared" si="100"/>
        <v>0</v>
      </c>
      <c r="L45" s="471">
        <f t="shared" si="101"/>
        <v>0</v>
      </c>
      <c r="M45" s="463">
        <f t="shared" si="102"/>
        <v>0</v>
      </c>
      <c r="N45" s="471">
        <f t="shared" si="40"/>
        <v>0</v>
      </c>
      <c r="O45" s="463">
        <f t="shared" si="41"/>
        <v>0</v>
      </c>
      <c r="P45" s="471">
        <f t="shared" si="42"/>
        <v>0</v>
      </c>
      <c r="Q45" s="463">
        <f t="shared" si="43"/>
        <v>0</v>
      </c>
      <c r="R45" s="471">
        <f t="shared" si="44"/>
        <v>0</v>
      </c>
      <c r="S45" s="463">
        <f t="shared" si="45"/>
        <v>0</v>
      </c>
      <c r="T45" s="471">
        <f t="shared" si="46"/>
        <v>0</v>
      </c>
      <c r="U45" s="463">
        <f t="shared" si="47"/>
        <v>0</v>
      </c>
      <c r="V45" s="471">
        <f t="shared" si="48"/>
        <v>0</v>
      </c>
      <c r="W45" s="463">
        <f t="shared" si="49"/>
        <v>0</v>
      </c>
      <c r="X45" s="471">
        <f t="shared" si="50"/>
        <v>0</v>
      </c>
      <c r="Y45" s="463">
        <f t="shared" si="51"/>
        <v>0</v>
      </c>
      <c r="Z45" s="471">
        <f t="shared" si="52"/>
        <v>0</v>
      </c>
      <c r="AA45" s="463">
        <f t="shared" si="53"/>
        <v>0</v>
      </c>
      <c r="AB45" s="471">
        <f t="shared" si="54"/>
        <v>0</v>
      </c>
      <c r="AC45" s="463">
        <f t="shared" si="55"/>
        <v>0</v>
      </c>
      <c r="AD45" s="471">
        <f t="shared" si="56"/>
        <v>0</v>
      </c>
      <c r="AE45" s="463">
        <f t="shared" si="57"/>
        <v>0</v>
      </c>
      <c r="AF45" s="471">
        <f t="shared" si="58"/>
        <v>0</v>
      </c>
      <c r="AG45" s="463">
        <f t="shared" si="59"/>
        <v>0</v>
      </c>
      <c r="AH45" s="471">
        <f t="shared" si="60"/>
        <v>0</v>
      </c>
      <c r="AI45" s="463">
        <f t="shared" si="61"/>
        <v>0</v>
      </c>
      <c r="AJ45" s="471">
        <f t="shared" si="62"/>
        <v>0</v>
      </c>
      <c r="AK45" s="463">
        <f t="shared" si="63"/>
        <v>0</v>
      </c>
      <c r="AL45" s="471">
        <f t="shared" si="64"/>
        <v>0</v>
      </c>
      <c r="AM45" s="463">
        <f t="shared" si="65"/>
        <v>0</v>
      </c>
      <c r="AN45" s="471">
        <f t="shared" si="66"/>
        <v>0</v>
      </c>
      <c r="AO45" s="463">
        <f t="shared" si="67"/>
        <v>0</v>
      </c>
      <c r="AP45" s="471">
        <f t="shared" si="68"/>
        <v>0</v>
      </c>
      <c r="AQ45" s="463">
        <f t="shared" si="69"/>
        <v>0</v>
      </c>
      <c r="AR45" s="471">
        <f t="shared" si="70"/>
        <v>0</v>
      </c>
      <c r="AS45" s="463">
        <f t="shared" si="71"/>
        <v>0</v>
      </c>
      <c r="AT45" s="471">
        <f t="shared" si="72"/>
        <v>0</v>
      </c>
      <c r="AU45" s="463">
        <f t="shared" si="73"/>
        <v>0</v>
      </c>
      <c r="AV45" s="471">
        <f t="shared" si="74"/>
        <v>0</v>
      </c>
      <c r="AW45" s="463">
        <f t="shared" si="75"/>
        <v>0</v>
      </c>
      <c r="AX45" s="471">
        <f t="shared" si="76"/>
        <v>0</v>
      </c>
      <c r="AY45" s="463">
        <f t="shared" si="77"/>
        <v>0</v>
      </c>
      <c r="AZ45" s="471">
        <f t="shared" si="78"/>
        <v>0</v>
      </c>
      <c r="BA45" s="463">
        <f t="shared" si="79"/>
        <v>0</v>
      </c>
      <c r="BB45" s="471">
        <f t="shared" si="80"/>
        <v>0</v>
      </c>
      <c r="BC45" s="463">
        <f t="shared" si="81"/>
        <v>0</v>
      </c>
      <c r="BD45" s="471">
        <f t="shared" si="82"/>
        <v>0</v>
      </c>
      <c r="BE45" s="463">
        <f t="shared" si="83"/>
        <v>0</v>
      </c>
      <c r="BF45" s="471">
        <f t="shared" si="84"/>
        <v>0</v>
      </c>
      <c r="BG45" s="463">
        <f t="shared" si="85"/>
        <v>0</v>
      </c>
      <c r="BH45" s="471">
        <f t="shared" si="86"/>
        <v>0</v>
      </c>
      <c r="BI45" s="463">
        <f t="shared" si="87"/>
        <v>0</v>
      </c>
      <c r="BJ45" s="471">
        <f t="shared" si="88"/>
        <v>0</v>
      </c>
      <c r="BK45" s="463">
        <f t="shared" si="89"/>
        <v>0</v>
      </c>
      <c r="BL45" s="471">
        <f t="shared" si="90"/>
        <v>0</v>
      </c>
      <c r="BM45" s="463">
        <f t="shared" si="91"/>
        <v>0</v>
      </c>
      <c r="BN45" s="471">
        <f t="shared" si="92"/>
        <v>0</v>
      </c>
      <c r="BO45" s="463">
        <f t="shared" si="93"/>
        <v>0</v>
      </c>
      <c r="BP45" s="471">
        <f t="shared" si="94"/>
        <v>0</v>
      </c>
      <c r="BQ45" s="463">
        <f t="shared" si="95"/>
        <v>0</v>
      </c>
    </row>
    <row r="46" spans="1:69" x14ac:dyDescent="0.15">
      <c r="A46" s="448" t="str">
        <f t="shared" si="96"/>
        <v/>
      </c>
      <c r="B46" s="465" t="s">
        <v>442</v>
      </c>
      <c r="C46" s="466"/>
      <c r="D46" s="473"/>
      <c r="E46" s="468"/>
      <c r="F46" s="466"/>
      <c r="G46" s="472" t="str">
        <f t="shared" si="97"/>
        <v/>
      </c>
      <c r="H46" s="470"/>
      <c r="I46" s="463">
        <f t="shared" si="98"/>
        <v>0</v>
      </c>
      <c r="J46" s="471">
        <f t="shared" si="99"/>
        <v>0</v>
      </c>
      <c r="K46" s="463">
        <f t="shared" si="100"/>
        <v>0</v>
      </c>
      <c r="L46" s="471">
        <f t="shared" si="101"/>
        <v>0</v>
      </c>
      <c r="M46" s="463">
        <f t="shared" si="102"/>
        <v>0</v>
      </c>
      <c r="N46" s="471">
        <f t="shared" si="40"/>
        <v>0</v>
      </c>
      <c r="O46" s="463">
        <f t="shared" si="41"/>
        <v>0</v>
      </c>
      <c r="P46" s="471">
        <f t="shared" si="42"/>
        <v>0</v>
      </c>
      <c r="Q46" s="463">
        <f t="shared" si="43"/>
        <v>0</v>
      </c>
      <c r="R46" s="471">
        <f t="shared" si="44"/>
        <v>0</v>
      </c>
      <c r="S46" s="463">
        <f t="shared" si="45"/>
        <v>0</v>
      </c>
      <c r="T46" s="471">
        <f t="shared" si="46"/>
        <v>0</v>
      </c>
      <c r="U46" s="463">
        <f t="shared" si="47"/>
        <v>0</v>
      </c>
      <c r="V46" s="471">
        <f t="shared" si="48"/>
        <v>0</v>
      </c>
      <c r="W46" s="463">
        <f t="shared" si="49"/>
        <v>0</v>
      </c>
      <c r="X46" s="471">
        <f t="shared" si="50"/>
        <v>0</v>
      </c>
      <c r="Y46" s="463">
        <f t="shared" si="51"/>
        <v>0</v>
      </c>
      <c r="Z46" s="471">
        <f t="shared" si="52"/>
        <v>0</v>
      </c>
      <c r="AA46" s="463">
        <f t="shared" si="53"/>
        <v>0</v>
      </c>
      <c r="AB46" s="471">
        <f t="shared" si="54"/>
        <v>0</v>
      </c>
      <c r="AC46" s="463">
        <f t="shared" si="55"/>
        <v>0</v>
      </c>
      <c r="AD46" s="471">
        <f t="shared" si="56"/>
        <v>0</v>
      </c>
      <c r="AE46" s="463">
        <f t="shared" si="57"/>
        <v>0</v>
      </c>
      <c r="AF46" s="471">
        <f t="shared" si="58"/>
        <v>0</v>
      </c>
      <c r="AG46" s="463">
        <f t="shared" si="59"/>
        <v>0</v>
      </c>
      <c r="AH46" s="471">
        <f t="shared" si="60"/>
        <v>0</v>
      </c>
      <c r="AI46" s="463">
        <f t="shared" si="61"/>
        <v>0</v>
      </c>
      <c r="AJ46" s="471">
        <f t="shared" si="62"/>
        <v>0</v>
      </c>
      <c r="AK46" s="463">
        <f t="shared" si="63"/>
        <v>0</v>
      </c>
      <c r="AL46" s="471">
        <f t="shared" si="64"/>
        <v>0</v>
      </c>
      <c r="AM46" s="463">
        <f t="shared" si="65"/>
        <v>0</v>
      </c>
      <c r="AN46" s="471">
        <f t="shared" si="66"/>
        <v>0</v>
      </c>
      <c r="AO46" s="463">
        <f t="shared" si="67"/>
        <v>0</v>
      </c>
      <c r="AP46" s="471">
        <f t="shared" si="68"/>
        <v>0</v>
      </c>
      <c r="AQ46" s="463">
        <f t="shared" si="69"/>
        <v>0</v>
      </c>
      <c r="AR46" s="471">
        <f t="shared" si="70"/>
        <v>0</v>
      </c>
      <c r="AS46" s="463">
        <f t="shared" si="71"/>
        <v>0</v>
      </c>
      <c r="AT46" s="471">
        <f t="shared" si="72"/>
        <v>0</v>
      </c>
      <c r="AU46" s="463">
        <f t="shared" si="73"/>
        <v>0</v>
      </c>
      <c r="AV46" s="471">
        <f t="shared" si="74"/>
        <v>0</v>
      </c>
      <c r="AW46" s="463">
        <f t="shared" si="75"/>
        <v>0</v>
      </c>
      <c r="AX46" s="471">
        <f t="shared" si="76"/>
        <v>0</v>
      </c>
      <c r="AY46" s="463">
        <f t="shared" si="77"/>
        <v>0</v>
      </c>
      <c r="AZ46" s="471">
        <f t="shared" si="78"/>
        <v>0</v>
      </c>
      <c r="BA46" s="463">
        <f t="shared" si="79"/>
        <v>0</v>
      </c>
      <c r="BB46" s="471">
        <f t="shared" si="80"/>
        <v>0</v>
      </c>
      <c r="BC46" s="463">
        <f t="shared" si="81"/>
        <v>0</v>
      </c>
      <c r="BD46" s="471">
        <f t="shared" si="82"/>
        <v>0</v>
      </c>
      <c r="BE46" s="463">
        <f t="shared" si="83"/>
        <v>0</v>
      </c>
      <c r="BF46" s="471">
        <f t="shared" si="84"/>
        <v>0</v>
      </c>
      <c r="BG46" s="463">
        <f t="shared" si="85"/>
        <v>0</v>
      </c>
      <c r="BH46" s="471">
        <f t="shared" si="86"/>
        <v>0</v>
      </c>
      <c r="BI46" s="463">
        <f t="shared" si="87"/>
        <v>0</v>
      </c>
      <c r="BJ46" s="471">
        <f t="shared" si="88"/>
        <v>0</v>
      </c>
      <c r="BK46" s="463">
        <f t="shared" si="89"/>
        <v>0</v>
      </c>
      <c r="BL46" s="471">
        <f t="shared" si="90"/>
        <v>0</v>
      </c>
      <c r="BM46" s="463">
        <f t="shared" si="91"/>
        <v>0</v>
      </c>
      <c r="BN46" s="471">
        <f t="shared" si="92"/>
        <v>0</v>
      </c>
      <c r="BO46" s="463">
        <f t="shared" si="93"/>
        <v>0</v>
      </c>
      <c r="BP46" s="471">
        <f t="shared" si="94"/>
        <v>0</v>
      </c>
      <c r="BQ46" s="463">
        <f t="shared" si="95"/>
        <v>0</v>
      </c>
    </row>
    <row r="47" spans="1:69" x14ac:dyDescent="0.15">
      <c r="A47" s="448" t="str">
        <f t="shared" si="96"/>
        <v/>
      </c>
      <c r="B47" s="465" t="s">
        <v>442</v>
      </c>
      <c r="C47" s="466"/>
      <c r="D47" s="473"/>
      <c r="E47" s="468"/>
      <c r="F47" s="466"/>
      <c r="G47" s="472" t="str">
        <f t="shared" si="97"/>
        <v/>
      </c>
      <c r="H47" s="470"/>
      <c r="I47" s="463">
        <f t="shared" si="98"/>
        <v>0</v>
      </c>
      <c r="J47" s="471">
        <f t="shared" si="99"/>
        <v>0</v>
      </c>
      <c r="K47" s="463">
        <f t="shared" si="100"/>
        <v>0</v>
      </c>
      <c r="L47" s="471">
        <f t="shared" si="101"/>
        <v>0</v>
      </c>
      <c r="M47" s="463">
        <f t="shared" si="102"/>
        <v>0</v>
      </c>
      <c r="N47" s="471">
        <f t="shared" si="40"/>
        <v>0</v>
      </c>
      <c r="O47" s="463">
        <f t="shared" si="41"/>
        <v>0</v>
      </c>
      <c r="P47" s="471">
        <f t="shared" si="42"/>
        <v>0</v>
      </c>
      <c r="Q47" s="463">
        <f t="shared" si="43"/>
        <v>0</v>
      </c>
      <c r="R47" s="471">
        <f t="shared" si="44"/>
        <v>0</v>
      </c>
      <c r="S47" s="463">
        <f t="shared" si="45"/>
        <v>0</v>
      </c>
      <c r="T47" s="471">
        <f t="shared" si="46"/>
        <v>0</v>
      </c>
      <c r="U47" s="463">
        <f t="shared" si="47"/>
        <v>0</v>
      </c>
      <c r="V47" s="471">
        <f t="shared" si="48"/>
        <v>0</v>
      </c>
      <c r="W47" s="463">
        <f t="shared" si="49"/>
        <v>0</v>
      </c>
      <c r="X47" s="471">
        <f t="shared" si="50"/>
        <v>0</v>
      </c>
      <c r="Y47" s="463">
        <f t="shared" si="51"/>
        <v>0</v>
      </c>
      <c r="Z47" s="471">
        <f t="shared" si="52"/>
        <v>0</v>
      </c>
      <c r="AA47" s="463">
        <f t="shared" si="53"/>
        <v>0</v>
      </c>
      <c r="AB47" s="471">
        <f t="shared" si="54"/>
        <v>0</v>
      </c>
      <c r="AC47" s="463">
        <f t="shared" si="55"/>
        <v>0</v>
      </c>
      <c r="AD47" s="471">
        <f t="shared" si="56"/>
        <v>0</v>
      </c>
      <c r="AE47" s="463">
        <f t="shared" si="57"/>
        <v>0</v>
      </c>
      <c r="AF47" s="471">
        <f t="shared" si="58"/>
        <v>0</v>
      </c>
      <c r="AG47" s="463">
        <f t="shared" si="59"/>
        <v>0</v>
      </c>
      <c r="AH47" s="471">
        <f t="shared" si="60"/>
        <v>0</v>
      </c>
      <c r="AI47" s="463">
        <f t="shared" si="61"/>
        <v>0</v>
      </c>
      <c r="AJ47" s="471">
        <f t="shared" si="62"/>
        <v>0</v>
      </c>
      <c r="AK47" s="463">
        <f t="shared" si="63"/>
        <v>0</v>
      </c>
      <c r="AL47" s="471">
        <f t="shared" si="64"/>
        <v>0</v>
      </c>
      <c r="AM47" s="463">
        <f t="shared" si="65"/>
        <v>0</v>
      </c>
      <c r="AN47" s="471">
        <f t="shared" si="66"/>
        <v>0</v>
      </c>
      <c r="AO47" s="463">
        <f t="shared" si="67"/>
        <v>0</v>
      </c>
      <c r="AP47" s="471">
        <f t="shared" si="68"/>
        <v>0</v>
      </c>
      <c r="AQ47" s="463">
        <f t="shared" si="69"/>
        <v>0</v>
      </c>
      <c r="AR47" s="471">
        <f t="shared" si="70"/>
        <v>0</v>
      </c>
      <c r="AS47" s="463">
        <f t="shared" si="71"/>
        <v>0</v>
      </c>
      <c r="AT47" s="471">
        <f t="shared" si="72"/>
        <v>0</v>
      </c>
      <c r="AU47" s="463">
        <f t="shared" si="73"/>
        <v>0</v>
      </c>
      <c r="AV47" s="471">
        <f t="shared" si="74"/>
        <v>0</v>
      </c>
      <c r="AW47" s="463">
        <f t="shared" si="75"/>
        <v>0</v>
      </c>
      <c r="AX47" s="471">
        <f t="shared" si="76"/>
        <v>0</v>
      </c>
      <c r="AY47" s="463">
        <f t="shared" si="77"/>
        <v>0</v>
      </c>
      <c r="AZ47" s="471">
        <f t="shared" si="78"/>
        <v>0</v>
      </c>
      <c r="BA47" s="463">
        <f t="shared" si="79"/>
        <v>0</v>
      </c>
      <c r="BB47" s="471">
        <f t="shared" si="80"/>
        <v>0</v>
      </c>
      <c r="BC47" s="463">
        <f t="shared" si="81"/>
        <v>0</v>
      </c>
      <c r="BD47" s="471">
        <f t="shared" si="82"/>
        <v>0</v>
      </c>
      <c r="BE47" s="463">
        <f t="shared" si="83"/>
        <v>0</v>
      </c>
      <c r="BF47" s="471">
        <f t="shared" si="84"/>
        <v>0</v>
      </c>
      <c r="BG47" s="463">
        <f t="shared" si="85"/>
        <v>0</v>
      </c>
      <c r="BH47" s="471">
        <f t="shared" si="86"/>
        <v>0</v>
      </c>
      <c r="BI47" s="463">
        <f t="shared" si="87"/>
        <v>0</v>
      </c>
      <c r="BJ47" s="471">
        <f t="shared" si="88"/>
        <v>0</v>
      </c>
      <c r="BK47" s="463">
        <f t="shared" si="89"/>
        <v>0</v>
      </c>
      <c r="BL47" s="471">
        <f t="shared" si="90"/>
        <v>0</v>
      </c>
      <c r="BM47" s="463">
        <f t="shared" si="91"/>
        <v>0</v>
      </c>
      <c r="BN47" s="471">
        <f t="shared" si="92"/>
        <v>0</v>
      </c>
      <c r="BO47" s="463">
        <f t="shared" si="93"/>
        <v>0</v>
      </c>
      <c r="BP47" s="471">
        <f t="shared" si="94"/>
        <v>0</v>
      </c>
      <c r="BQ47" s="463">
        <f t="shared" si="95"/>
        <v>0</v>
      </c>
    </row>
    <row r="48" spans="1:69" x14ac:dyDescent="0.15">
      <c r="A48" s="448" t="str">
        <f t="shared" si="96"/>
        <v/>
      </c>
      <c r="B48" s="465" t="s">
        <v>442</v>
      </c>
      <c r="C48" s="466"/>
      <c r="D48" s="473"/>
      <c r="E48" s="468"/>
      <c r="F48" s="466"/>
      <c r="G48" s="472" t="str">
        <f t="shared" si="97"/>
        <v/>
      </c>
      <c r="H48" s="470"/>
      <c r="I48" s="463">
        <f t="shared" si="98"/>
        <v>0</v>
      </c>
      <c r="J48" s="471">
        <f t="shared" si="99"/>
        <v>0</v>
      </c>
      <c r="K48" s="463">
        <f t="shared" si="100"/>
        <v>0</v>
      </c>
      <c r="L48" s="471">
        <f t="shared" si="101"/>
        <v>0</v>
      </c>
      <c r="M48" s="463">
        <f t="shared" si="102"/>
        <v>0</v>
      </c>
      <c r="N48" s="471">
        <f t="shared" si="40"/>
        <v>0</v>
      </c>
      <c r="O48" s="463">
        <f t="shared" si="41"/>
        <v>0</v>
      </c>
      <c r="P48" s="471">
        <f t="shared" si="42"/>
        <v>0</v>
      </c>
      <c r="Q48" s="463">
        <f t="shared" si="43"/>
        <v>0</v>
      </c>
      <c r="R48" s="471">
        <f t="shared" si="44"/>
        <v>0</v>
      </c>
      <c r="S48" s="463">
        <f t="shared" si="45"/>
        <v>0</v>
      </c>
      <c r="T48" s="471">
        <f t="shared" si="46"/>
        <v>0</v>
      </c>
      <c r="U48" s="463">
        <f t="shared" si="47"/>
        <v>0</v>
      </c>
      <c r="V48" s="471">
        <f t="shared" si="48"/>
        <v>0</v>
      </c>
      <c r="W48" s="463">
        <f t="shared" si="49"/>
        <v>0</v>
      </c>
      <c r="X48" s="471">
        <f t="shared" si="50"/>
        <v>0</v>
      </c>
      <c r="Y48" s="463">
        <f t="shared" si="51"/>
        <v>0</v>
      </c>
      <c r="Z48" s="471">
        <f t="shared" si="52"/>
        <v>0</v>
      </c>
      <c r="AA48" s="463">
        <f t="shared" si="53"/>
        <v>0</v>
      </c>
      <c r="AB48" s="471">
        <f t="shared" si="54"/>
        <v>0</v>
      </c>
      <c r="AC48" s="463">
        <f t="shared" si="55"/>
        <v>0</v>
      </c>
      <c r="AD48" s="471">
        <f t="shared" si="56"/>
        <v>0</v>
      </c>
      <c r="AE48" s="463">
        <f t="shared" si="57"/>
        <v>0</v>
      </c>
      <c r="AF48" s="471">
        <f t="shared" si="58"/>
        <v>0</v>
      </c>
      <c r="AG48" s="463">
        <f t="shared" si="59"/>
        <v>0</v>
      </c>
      <c r="AH48" s="471">
        <f t="shared" si="60"/>
        <v>0</v>
      </c>
      <c r="AI48" s="463">
        <f t="shared" si="61"/>
        <v>0</v>
      </c>
      <c r="AJ48" s="471">
        <f t="shared" si="62"/>
        <v>0</v>
      </c>
      <c r="AK48" s="463">
        <f t="shared" si="63"/>
        <v>0</v>
      </c>
      <c r="AL48" s="471">
        <f t="shared" si="64"/>
        <v>0</v>
      </c>
      <c r="AM48" s="463">
        <f t="shared" si="65"/>
        <v>0</v>
      </c>
      <c r="AN48" s="471">
        <f t="shared" si="66"/>
        <v>0</v>
      </c>
      <c r="AO48" s="463">
        <f t="shared" si="67"/>
        <v>0</v>
      </c>
      <c r="AP48" s="471">
        <f t="shared" si="68"/>
        <v>0</v>
      </c>
      <c r="AQ48" s="463">
        <f t="shared" si="69"/>
        <v>0</v>
      </c>
      <c r="AR48" s="471">
        <f t="shared" si="70"/>
        <v>0</v>
      </c>
      <c r="AS48" s="463">
        <f t="shared" si="71"/>
        <v>0</v>
      </c>
      <c r="AT48" s="471">
        <f t="shared" si="72"/>
        <v>0</v>
      </c>
      <c r="AU48" s="463">
        <f t="shared" si="73"/>
        <v>0</v>
      </c>
      <c r="AV48" s="471">
        <f t="shared" si="74"/>
        <v>0</v>
      </c>
      <c r="AW48" s="463">
        <f t="shared" si="75"/>
        <v>0</v>
      </c>
      <c r="AX48" s="471">
        <f t="shared" si="76"/>
        <v>0</v>
      </c>
      <c r="AY48" s="463">
        <f t="shared" si="77"/>
        <v>0</v>
      </c>
      <c r="AZ48" s="471">
        <f t="shared" si="78"/>
        <v>0</v>
      </c>
      <c r="BA48" s="463">
        <f t="shared" si="79"/>
        <v>0</v>
      </c>
      <c r="BB48" s="471">
        <f t="shared" si="80"/>
        <v>0</v>
      </c>
      <c r="BC48" s="463">
        <f t="shared" si="81"/>
        <v>0</v>
      </c>
      <c r="BD48" s="471">
        <f t="shared" si="82"/>
        <v>0</v>
      </c>
      <c r="BE48" s="463">
        <f t="shared" si="83"/>
        <v>0</v>
      </c>
      <c r="BF48" s="471">
        <f t="shared" si="84"/>
        <v>0</v>
      </c>
      <c r="BG48" s="463">
        <f t="shared" si="85"/>
        <v>0</v>
      </c>
      <c r="BH48" s="471">
        <f t="shared" si="86"/>
        <v>0</v>
      </c>
      <c r="BI48" s="463">
        <f t="shared" si="87"/>
        <v>0</v>
      </c>
      <c r="BJ48" s="471">
        <f t="shared" si="88"/>
        <v>0</v>
      </c>
      <c r="BK48" s="463">
        <f t="shared" si="89"/>
        <v>0</v>
      </c>
      <c r="BL48" s="471">
        <f t="shared" si="90"/>
        <v>0</v>
      </c>
      <c r="BM48" s="463">
        <f t="shared" si="91"/>
        <v>0</v>
      </c>
      <c r="BN48" s="471">
        <f t="shared" si="92"/>
        <v>0</v>
      </c>
      <c r="BO48" s="463">
        <f t="shared" si="93"/>
        <v>0</v>
      </c>
      <c r="BP48" s="471">
        <f t="shared" si="94"/>
        <v>0</v>
      </c>
      <c r="BQ48" s="463">
        <f t="shared" si="95"/>
        <v>0</v>
      </c>
    </row>
    <row r="49" spans="1:69" x14ac:dyDescent="0.15">
      <c r="A49" s="448" t="str">
        <f t="shared" si="96"/>
        <v/>
      </c>
      <c r="B49" s="465" t="s">
        <v>442</v>
      </c>
      <c r="C49" s="466"/>
      <c r="D49" s="467"/>
      <c r="E49" s="468"/>
      <c r="F49" s="466"/>
      <c r="G49" s="472" t="str">
        <f t="shared" si="97"/>
        <v/>
      </c>
      <c r="H49" s="470"/>
      <c r="I49" s="463">
        <f t="shared" si="98"/>
        <v>0</v>
      </c>
      <c r="J49" s="471">
        <f t="shared" si="99"/>
        <v>0</v>
      </c>
      <c r="K49" s="463">
        <f t="shared" si="100"/>
        <v>0</v>
      </c>
      <c r="L49" s="471">
        <f t="shared" si="101"/>
        <v>0</v>
      </c>
      <c r="M49" s="463">
        <f t="shared" si="102"/>
        <v>0</v>
      </c>
      <c r="N49" s="471">
        <f t="shared" si="40"/>
        <v>0</v>
      </c>
      <c r="O49" s="463">
        <f t="shared" si="41"/>
        <v>0</v>
      </c>
      <c r="P49" s="471">
        <f t="shared" si="42"/>
        <v>0</v>
      </c>
      <c r="Q49" s="463">
        <f t="shared" si="43"/>
        <v>0</v>
      </c>
      <c r="R49" s="471">
        <f t="shared" si="44"/>
        <v>0</v>
      </c>
      <c r="S49" s="463">
        <f t="shared" si="45"/>
        <v>0</v>
      </c>
      <c r="T49" s="471">
        <f t="shared" si="46"/>
        <v>0</v>
      </c>
      <c r="U49" s="463">
        <f t="shared" si="47"/>
        <v>0</v>
      </c>
      <c r="V49" s="471">
        <f t="shared" si="48"/>
        <v>0</v>
      </c>
      <c r="W49" s="463">
        <f t="shared" si="49"/>
        <v>0</v>
      </c>
      <c r="X49" s="471">
        <f t="shared" si="50"/>
        <v>0</v>
      </c>
      <c r="Y49" s="463">
        <f t="shared" si="51"/>
        <v>0</v>
      </c>
      <c r="Z49" s="471">
        <f t="shared" si="52"/>
        <v>0</v>
      </c>
      <c r="AA49" s="463">
        <f t="shared" si="53"/>
        <v>0</v>
      </c>
      <c r="AB49" s="471">
        <f t="shared" si="54"/>
        <v>0</v>
      </c>
      <c r="AC49" s="463">
        <f t="shared" si="55"/>
        <v>0</v>
      </c>
      <c r="AD49" s="471">
        <f t="shared" si="56"/>
        <v>0</v>
      </c>
      <c r="AE49" s="463">
        <f t="shared" si="57"/>
        <v>0</v>
      </c>
      <c r="AF49" s="471">
        <f t="shared" si="58"/>
        <v>0</v>
      </c>
      <c r="AG49" s="463">
        <f t="shared" si="59"/>
        <v>0</v>
      </c>
      <c r="AH49" s="471">
        <f t="shared" si="60"/>
        <v>0</v>
      </c>
      <c r="AI49" s="463">
        <f t="shared" si="61"/>
        <v>0</v>
      </c>
      <c r="AJ49" s="471">
        <f t="shared" si="62"/>
        <v>0</v>
      </c>
      <c r="AK49" s="463">
        <f t="shared" si="63"/>
        <v>0</v>
      </c>
      <c r="AL49" s="471">
        <f t="shared" si="64"/>
        <v>0</v>
      </c>
      <c r="AM49" s="463">
        <f t="shared" si="65"/>
        <v>0</v>
      </c>
      <c r="AN49" s="471">
        <f t="shared" si="66"/>
        <v>0</v>
      </c>
      <c r="AO49" s="463">
        <f t="shared" si="67"/>
        <v>0</v>
      </c>
      <c r="AP49" s="471">
        <f t="shared" si="68"/>
        <v>0</v>
      </c>
      <c r="AQ49" s="463">
        <f t="shared" si="69"/>
        <v>0</v>
      </c>
      <c r="AR49" s="471">
        <f t="shared" si="70"/>
        <v>0</v>
      </c>
      <c r="AS49" s="463">
        <f t="shared" si="71"/>
        <v>0</v>
      </c>
      <c r="AT49" s="471">
        <f t="shared" si="72"/>
        <v>0</v>
      </c>
      <c r="AU49" s="463">
        <f t="shared" si="73"/>
        <v>0</v>
      </c>
      <c r="AV49" s="471">
        <f t="shared" si="74"/>
        <v>0</v>
      </c>
      <c r="AW49" s="463">
        <f t="shared" si="75"/>
        <v>0</v>
      </c>
      <c r="AX49" s="471">
        <f t="shared" si="76"/>
        <v>0</v>
      </c>
      <c r="AY49" s="463">
        <f t="shared" si="77"/>
        <v>0</v>
      </c>
      <c r="AZ49" s="471">
        <f t="shared" si="78"/>
        <v>0</v>
      </c>
      <c r="BA49" s="463">
        <f t="shared" si="79"/>
        <v>0</v>
      </c>
      <c r="BB49" s="471">
        <f t="shared" si="80"/>
        <v>0</v>
      </c>
      <c r="BC49" s="463">
        <f t="shared" si="81"/>
        <v>0</v>
      </c>
      <c r="BD49" s="471">
        <f t="shared" si="82"/>
        <v>0</v>
      </c>
      <c r="BE49" s="463">
        <f t="shared" si="83"/>
        <v>0</v>
      </c>
      <c r="BF49" s="471">
        <f t="shared" si="84"/>
        <v>0</v>
      </c>
      <c r="BG49" s="463">
        <f t="shared" si="85"/>
        <v>0</v>
      </c>
      <c r="BH49" s="471">
        <f t="shared" si="86"/>
        <v>0</v>
      </c>
      <c r="BI49" s="463">
        <f t="shared" si="87"/>
        <v>0</v>
      </c>
      <c r="BJ49" s="471">
        <f t="shared" si="88"/>
        <v>0</v>
      </c>
      <c r="BK49" s="463">
        <f t="shared" si="89"/>
        <v>0</v>
      </c>
      <c r="BL49" s="471">
        <f t="shared" si="90"/>
        <v>0</v>
      </c>
      <c r="BM49" s="463">
        <f t="shared" si="91"/>
        <v>0</v>
      </c>
      <c r="BN49" s="471">
        <f t="shared" si="92"/>
        <v>0</v>
      </c>
      <c r="BO49" s="463">
        <f t="shared" si="93"/>
        <v>0</v>
      </c>
      <c r="BP49" s="471">
        <f t="shared" si="94"/>
        <v>0</v>
      </c>
      <c r="BQ49" s="463">
        <f t="shared" si="95"/>
        <v>0</v>
      </c>
    </row>
    <row r="50" spans="1:69" x14ac:dyDescent="0.15">
      <c r="A50" s="448" t="str">
        <f t="shared" si="96"/>
        <v/>
      </c>
      <c r="B50" s="465" t="s">
        <v>442</v>
      </c>
      <c r="C50" s="466"/>
      <c r="D50" s="467"/>
      <c r="E50" s="468"/>
      <c r="F50" s="466"/>
      <c r="G50" s="472" t="str">
        <f t="shared" si="97"/>
        <v/>
      </c>
      <c r="H50" s="470"/>
      <c r="I50" s="463">
        <f t="shared" si="98"/>
        <v>0</v>
      </c>
      <c r="J50" s="471">
        <f t="shared" si="99"/>
        <v>0</v>
      </c>
      <c r="K50" s="463">
        <f t="shared" si="100"/>
        <v>0</v>
      </c>
      <c r="L50" s="471">
        <f t="shared" si="101"/>
        <v>0</v>
      </c>
      <c r="M50" s="463">
        <f t="shared" si="102"/>
        <v>0</v>
      </c>
      <c r="N50" s="471">
        <f t="shared" si="40"/>
        <v>0</v>
      </c>
      <c r="O50" s="463">
        <f t="shared" si="41"/>
        <v>0</v>
      </c>
      <c r="P50" s="471">
        <f t="shared" si="42"/>
        <v>0</v>
      </c>
      <c r="Q50" s="463">
        <f t="shared" si="43"/>
        <v>0</v>
      </c>
      <c r="R50" s="471">
        <f t="shared" si="44"/>
        <v>0</v>
      </c>
      <c r="S50" s="463">
        <f t="shared" si="45"/>
        <v>0</v>
      </c>
      <c r="T50" s="471">
        <f t="shared" si="46"/>
        <v>0</v>
      </c>
      <c r="U50" s="463">
        <f t="shared" si="47"/>
        <v>0</v>
      </c>
      <c r="V50" s="471">
        <f t="shared" si="48"/>
        <v>0</v>
      </c>
      <c r="W50" s="463">
        <f t="shared" si="49"/>
        <v>0</v>
      </c>
      <c r="X50" s="471">
        <f t="shared" si="50"/>
        <v>0</v>
      </c>
      <c r="Y50" s="463">
        <f t="shared" si="51"/>
        <v>0</v>
      </c>
      <c r="Z50" s="471">
        <f t="shared" si="52"/>
        <v>0</v>
      </c>
      <c r="AA50" s="463">
        <f t="shared" si="53"/>
        <v>0</v>
      </c>
      <c r="AB50" s="471">
        <f t="shared" si="54"/>
        <v>0</v>
      </c>
      <c r="AC50" s="463">
        <f t="shared" si="55"/>
        <v>0</v>
      </c>
      <c r="AD50" s="471">
        <f t="shared" si="56"/>
        <v>0</v>
      </c>
      <c r="AE50" s="463">
        <f t="shared" si="57"/>
        <v>0</v>
      </c>
      <c r="AF50" s="471">
        <f t="shared" si="58"/>
        <v>0</v>
      </c>
      <c r="AG50" s="463">
        <f t="shared" si="59"/>
        <v>0</v>
      </c>
      <c r="AH50" s="471">
        <f t="shared" si="60"/>
        <v>0</v>
      </c>
      <c r="AI50" s="463">
        <f t="shared" si="61"/>
        <v>0</v>
      </c>
      <c r="AJ50" s="471">
        <f t="shared" si="62"/>
        <v>0</v>
      </c>
      <c r="AK50" s="463">
        <f t="shared" si="63"/>
        <v>0</v>
      </c>
      <c r="AL50" s="471">
        <f t="shared" si="64"/>
        <v>0</v>
      </c>
      <c r="AM50" s="463">
        <f t="shared" si="65"/>
        <v>0</v>
      </c>
      <c r="AN50" s="471">
        <f t="shared" si="66"/>
        <v>0</v>
      </c>
      <c r="AO50" s="463">
        <f t="shared" si="67"/>
        <v>0</v>
      </c>
      <c r="AP50" s="471">
        <f t="shared" si="68"/>
        <v>0</v>
      </c>
      <c r="AQ50" s="463">
        <f t="shared" si="69"/>
        <v>0</v>
      </c>
      <c r="AR50" s="471">
        <f t="shared" si="70"/>
        <v>0</v>
      </c>
      <c r="AS50" s="463">
        <f t="shared" si="71"/>
        <v>0</v>
      </c>
      <c r="AT50" s="471">
        <f t="shared" si="72"/>
        <v>0</v>
      </c>
      <c r="AU50" s="463">
        <f t="shared" si="73"/>
        <v>0</v>
      </c>
      <c r="AV50" s="471">
        <f t="shared" si="74"/>
        <v>0</v>
      </c>
      <c r="AW50" s="463">
        <f t="shared" si="75"/>
        <v>0</v>
      </c>
      <c r="AX50" s="471">
        <f t="shared" si="76"/>
        <v>0</v>
      </c>
      <c r="AY50" s="463">
        <f t="shared" si="77"/>
        <v>0</v>
      </c>
      <c r="AZ50" s="471">
        <f t="shared" si="78"/>
        <v>0</v>
      </c>
      <c r="BA50" s="463">
        <f t="shared" si="79"/>
        <v>0</v>
      </c>
      <c r="BB50" s="471">
        <f t="shared" si="80"/>
        <v>0</v>
      </c>
      <c r="BC50" s="463">
        <f t="shared" si="81"/>
        <v>0</v>
      </c>
      <c r="BD50" s="471">
        <f t="shared" si="82"/>
        <v>0</v>
      </c>
      <c r="BE50" s="463">
        <f t="shared" si="83"/>
        <v>0</v>
      </c>
      <c r="BF50" s="471">
        <f t="shared" si="84"/>
        <v>0</v>
      </c>
      <c r="BG50" s="463">
        <f t="shared" si="85"/>
        <v>0</v>
      </c>
      <c r="BH50" s="471">
        <f t="shared" si="86"/>
        <v>0</v>
      </c>
      <c r="BI50" s="463">
        <f t="shared" si="87"/>
        <v>0</v>
      </c>
      <c r="BJ50" s="471">
        <f t="shared" si="88"/>
        <v>0</v>
      </c>
      <c r="BK50" s="463">
        <f t="shared" si="89"/>
        <v>0</v>
      </c>
      <c r="BL50" s="471">
        <f t="shared" si="90"/>
        <v>0</v>
      </c>
      <c r="BM50" s="463">
        <f t="shared" si="91"/>
        <v>0</v>
      </c>
      <c r="BN50" s="471">
        <f t="shared" si="92"/>
        <v>0</v>
      </c>
      <c r="BO50" s="463">
        <f t="shared" si="93"/>
        <v>0</v>
      </c>
      <c r="BP50" s="471">
        <f t="shared" si="94"/>
        <v>0</v>
      </c>
      <c r="BQ50" s="463">
        <f t="shared" si="95"/>
        <v>0</v>
      </c>
    </row>
    <row r="51" spans="1:69" x14ac:dyDescent="0.15">
      <c r="A51" s="448" t="str">
        <f t="shared" si="96"/>
        <v/>
      </c>
      <c r="B51" s="465" t="s">
        <v>442</v>
      </c>
      <c r="C51" s="466"/>
      <c r="D51" s="467"/>
      <c r="E51" s="468"/>
      <c r="F51" s="466"/>
      <c r="G51" s="472" t="str">
        <f t="shared" si="97"/>
        <v/>
      </c>
      <c r="H51" s="470"/>
      <c r="I51" s="463">
        <f t="shared" si="98"/>
        <v>0</v>
      </c>
      <c r="J51" s="471">
        <f t="shared" si="99"/>
        <v>0</v>
      </c>
      <c r="K51" s="463">
        <f t="shared" si="100"/>
        <v>0</v>
      </c>
      <c r="L51" s="471">
        <f t="shared" si="101"/>
        <v>0</v>
      </c>
      <c r="M51" s="463">
        <f t="shared" si="102"/>
        <v>0</v>
      </c>
      <c r="N51" s="471">
        <f t="shared" si="40"/>
        <v>0</v>
      </c>
      <c r="O51" s="463">
        <f t="shared" si="41"/>
        <v>0</v>
      </c>
      <c r="P51" s="471">
        <f t="shared" si="42"/>
        <v>0</v>
      </c>
      <c r="Q51" s="463">
        <f t="shared" si="43"/>
        <v>0</v>
      </c>
      <c r="R51" s="471">
        <f t="shared" si="44"/>
        <v>0</v>
      </c>
      <c r="S51" s="463">
        <f t="shared" si="45"/>
        <v>0</v>
      </c>
      <c r="T51" s="471">
        <f t="shared" si="46"/>
        <v>0</v>
      </c>
      <c r="U51" s="463">
        <f t="shared" si="47"/>
        <v>0</v>
      </c>
      <c r="V51" s="471">
        <f t="shared" si="48"/>
        <v>0</v>
      </c>
      <c r="W51" s="463">
        <f t="shared" si="49"/>
        <v>0</v>
      </c>
      <c r="X51" s="471">
        <f t="shared" si="50"/>
        <v>0</v>
      </c>
      <c r="Y51" s="463">
        <f t="shared" si="51"/>
        <v>0</v>
      </c>
      <c r="Z51" s="471">
        <f t="shared" si="52"/>
        <v>0</v>
      </c>
      <c r="AA51" s="463">
        <f t="shared" si="53"/>
        <v>0</v>
      </c>
      <c r="AB51" s="471">
        <f t="shared" si="54"/>
        <v>0</v>
      </c>
      <c r="AC51" s="463">
        <f t="shared" si="55"/>
        <v>0</v>
      </c>
      <c r="AD51" s="471">
        <f t="shared" si="56"/>
        <v>0</v>
      </c>
      <c r="AE51" s="463">
        <f t="shared" si="57"/>
        <v>0</v>
      </c>
      <c r="AF51" s="471">
        <f t="shared" si="58"/>
        <v>0</v>
      </c>
      <c r="AG51" s="463">
        <f t="shared" si="59"/>
        <v>0</v>
      </c>
      <c r="AH51" s="471">
        <f t="shared" si="60"/>
        <v>0</v>
      </c>
      <c r="AI51" s="463">
        <f t="shared" si="61"/>
        <v>0</v>
      </c>
      <c r="AJ51" s="471">
        <f t="shared" si="62"/>
        <v>0</v>
      </c>
      <c r="AK51" s="463">
        <f t="shared" si="63"/>
        <v>0</v>
      </c>
      <c r="AL51" s="471">
        <f t="shared" si="64"/>
        <v>0</v>
      </c>
      <c r="AM51" s="463">
        <f t="shared" si="65"/>
        <v>0</v>
      </c>
      <c r="AN51" s="471">
        <f t="shared" si="66"/>
        <v>0</v>
      </c>
      <c r="AO51" s="463">
        <f t="shared" si="67"/>
        <v>0</v>
      </c>
      <c r="AP51" s="471">
        <f t="shared" si="68"/>
        <v>0</v>
      </c>
      <c r="AQ51" s="463">
        <f t="shared" si="69"/>
        <v>0</v>
      </c>
      <c r="AR51" s="471">
        <f t="shared" si="70"/>
        <v>0</v>
      </c>
      <c r="AS51" s="463">
        <f t="shared" si="71"/>
        <v>0</v>
      </c>
      <c r="AT51" s="471">
        <f t="shared" si="72"/>
        <v>0</v>
      </c>
      <c r="AU51" s="463">
        <f t="shared" si="73"/>
        <v>0</v>
      </c>
      <c r="AV51" s="471">
        <f t="shared" si="74"/>
        <v>0</v>
      </c>
      <c r="AW51" s="463">
        <f t="shared" si="75"/>
        <v>0</v>
      </c>
      <c r="AX51" s="471">
        <f t="shared" si="76"/>
        <v>0</v>
      </c>
      <c r="AY51" s="463">
        <f t="shared" si="77"/>
        <v>0</v>
      </c>
      <c r="AZ51" s="471">
        <f t="shared" si="78"/>
        <v>0</v>
      </c>
      <c r="BA51" s="463">
        <f t="shared" si="79"/>
        <v>0</v>
      </c>
      <c r="BB51" s="471">
        <f t="shared" si="80"/>
        <v>0</v>
      </c>
      <c r="BC51" s="463">
        <f t="shared" si="81"/>
        <v>0</v>
      </c>
      <c r="BD51" s="471">
        <f t="shared" si="82"/>
        <v>0</v>
      </c>
      <c r="BE51" s="463">
        <f t="shared" si="83"/>
        <v>0</v>
      </c>
      <c r="BF51" s="471">
        <f t="shared" si="84"/>
        <v>0</v>
      </c>
      <c r="BG51" s="463">
        <f t="shared" si="85"/>
        <v>0</v>
      </c>
      <c r="BH51" s="471">
        <f t="shared" si="86"/>
        <v>0</v>
      </c>
      <c r="BI51" s="463">
        <f t="shared" si="87"/>
        <v>0</v>
      </c>
      <c r="BJ51" s="471">
        <f t="shared" si="88"/>
        <v>0</v>
      </c>
      <c r="BK51" s="463">
        <f t="shared" si="89"/>
        <v>0</v>
      </c>
      <c r="BL51" s="471">
        <f t="shared" si="90"/>
        <v>0</v>
      </c>
      <c r="BM51" s="463">
        <f t="shared" si="91"/>
        <v>0</v>
      </c>
      <c r="BN51" s="471">
        <f t="shared" si="92"/>
        <v>0</v>
      </c>
      <c r="BO51" s="463">
        <f t="shared" si="93"/>
        <v>0</v>
      </c>
      <c r="BP51" s="471">
        <f t="shared" si="94"/>
        <v>0</v>
      </c>
      <c r="BQ51" s="463">
        <f t="shared" si="95"/>
        <v>0</v>
      </c>
    </row>
    <row r="52" spans="1:69" x14ac:dyDescent="0.15">
      <c r="A52" s="448" t="str">
        <f t="shared" si="96"/>
        <v/>
      </c>
      <c r="B52" s="465" t="s">
        <v>442</v>
      </c>
      <c r="C52" s="466"/>
      <c r="D52" s="467"/>
      <c r="E52" s="468"/>
      <c r="F52" s="466"/>
      <c r="G52" s="472" t="str">
        <f t="shared" si="97"/>
        <v/>
      </c>
      <c r="H52" s="470"/>
      <c r="I52" s="463">
        <f t="shared" si="98"/>
        <v>0</v>
      </c>
      <c r="J52" s="471">
        <f t="shared" si="99"/>
        <v>0</v>
      </c>
      <c r="K52" s="463">
        <f t="shared" si="100"/>
        <v>0</v>
      </c>
      <c r="L52" s="471">
        <f t="shared" si="101"/>
        <v>0</v>
      </c>
      <c r="M52" s="463">
        <f t="shared" si="102"/>
        <v>0</v>
      </c>
      <c r="N52" s="471">
        <f t="shared" si="40"/>
        <v>0</v>
      </c>
      <c r="O52" s="463">
        <f t="shared" si="41"/>
        <v>0</v>
      </c>
      <c r="P52" s="471">
        <f t="shared" si="42"/>
        <v>0</v>
      </c>
      <c r="Q52" s="463">
        <f t="shared" si="43"/>
        <v>0</v>
      </c>
      <c r="R52" s="471">
        <f t="shared" si="44"/>
        <v>0</v>
      </c>
      <c r="S52" s="463">
        <f t="shared" si="45"/>
        <v>0</v>
      </c>
      <c r="T52" s="471">
        <f t="shared" si="46"/>
        <v>0</v>
      </c>
      <c r="U52" s="463">
        <f t="shared" si="47"/>
        <v>0</v>
      </c>
      <c r="V52" s="471">
        <f t="shared" si="48"/>
        <v>0</v>
      </c>
      <c r="W52" s="463">
        <f t="shared" si="49"/>
        <v>0</v>
      </c>
      <c r="X52" s="471">
        <f t="shared" si="50"/>
        <v>0</v>
      </c>
      <c r="Y52" s="463">
        <f t="shared" si="51"/>
        <v>0</v>
      </c>
      <c r="Z52" s="471">
        <f t="shared" si="52"/>
        <v>0</v>
      </c>
      <c r="AA52" s="463">
        <f t="shared" si="53"/>
        <v>0</v>
      </c>
      <c r="AB52" s="471">
        <f t="shared" si="54"/>
        <v>0</v>
      </c>
      <c r="AC52" s="463">
        <f t="shared" si="55"/>
        <v>0</v>
      </c>
      <c r="AD52" s="471">
        <f t="shared" si="56"/>
        <v>0</v>
      </c>
      <c r="AE52" s="463">
        <f t="shared" si="57"/>
        <v>0</v>
      </c>
      <c r="AF52" s="471">
        <f t="shared" si="58"/>
        <v>0</v>
      </c>
      <c r="AG52" s="463">
        <f t="shared" si="59"/>
        <v>0</v>
      </c>
      <c r="AH52" s="471">
        <f t="shared" si="60"/>
        <v>0</v>
      </c>
      <c r="AI52" s="463">
        <f t="shared" si="61"/>
        <v>0</v>
      </c>
      <c r="AJ52" s="471">
        <f t="shared" si="62"/>
        <v>0</v>
      </c>
      <c r="AK52" s="463">
        <f t="shared" si="63"/>
        <v>0</v>
      </c>
      <c r="AL52" s="471">
        <f t="shared" si="64"/>
        <v>0</v>
      </c>
      <c r="AM52" s="463">
        <f t="shared" si="65"/>
        <v>0</v>
      </c>
      <c r="AN52" s="471">
        <f t="shared" si="66"/>
        <v>0</v>
      </c>
      <c r="AO52" s="463">
        <f t="shared" si="67"/>
        <v>0</v>
      </c>
      <c r="AP52" s="471">
        <f t="shared" si="68"/>
        <v>0</v>
      </c>
      <c r="AQ52" s="463">
        <f t="shared" si="69"/>
        <v>0</v>
      </c>
      <c r="AR52" s="471">
        <f t="shared" si="70"/>
        <v>0</v>
      </c>
      <c r="AS52" s="463">
        <f t="shared" si="71"/>
        <v>0</v>
      </c>
      <c r="AT52" s="471">
        <f t="shared" si="72"/>
        <v>0</v>
      </c>
      <c r="AU52" s="463">
        <f t="shared" si="73"/>
        <v>0</v>
      </c>
      <c r="AV52" s="471">
        <f t="shared" si="74"/>
        <v>0</v>
      </c>
      <c r="AW52" s="463">
        <f t="shared" si="75"/>
        <v>0</v>
      </c>
      <c r="AX52" s="471">
        <f t="shared" si="76"/>
        <v>0</v>
      </c>
      <c r="AY52" s="463">
        <f t="shared" si="77"/>
        <v>0</v>
      </c>
      <c r="AZ52" s="471">
        <f t="shared" si="78"/>
        <v>0</v>
      </c>
      <c r="BA52" s="463">
        <f t="shared" si="79"/>
        <v>0</v>
      </c>
      <c r="BB52" s="471">
        <f t="shared" si="80"/>
        <v>0</v>
      </c>
      <c r="BC52" s="463">
        <f t="shared" si="81"/>
        <v>0</v>
      </c>
      <c r="BD52" s="471">
        <f t="shared" si="82"/>
        <v>0</v>
      </c>
      <c r="BE52" s="463">
        <f t="shared" si="83"/>
        <v>0</v>
      </c>
      <c r="BF52" s="471">
        <f t="shared" si="84"/>
        <v>0</v>
      </c>
      <c r="BG52" s="463">
        <f t="shared" si="85"/>
        <v>0</v>
      </c>
      <c r="BH52" s="471">
        <f t="shared" si="86"/>
        <v>0</v>
      </c>
      <c r="BI52" s="463">
        <f t="shared" si="87"/>
        <v>0</v>
      </c>
      <c r="BJ52" s="471">
        <f t="shared" si="88"/>
        <v>0</v>
      </c>
      <c r="BK52" s="463">
        <f t="shared" si="89"/>
        <v>0</v>
      </c>
      <c r="BL52" s="471">
        <f t="shared" si="90"/>
        <v>0</v>
      </c>
      <c r="BM52" s="463">
        <f t="shared" si="91"/>
        <v>0</v>
      </c>
      <c r="BN52" s="471">
        <f t="shared" si="92"/>
        <v>0</v>
      </c>
      <c r="BO52" s="463">
        <f t="shared" si="93"/>
        <v>0</v>
      </c>
      <c r="BP52" s="471">
        <f t="shared" si="94"/>
        <v>0</v>
      </c>
      <c r="BQ52" s="463">
        <f t="shared" si="95"/>
        <v>0</v>
      </c>
    </row>
    <row r="53" spans="1:69" x14ac:dyDescent="0.15">
      <c r="A53" s="448" t="str">
        <f t="shared" si="96"/>
        <v/>
      </c>
      <c r="B53" s="465" t="s">
        <v>442</v>
      </c>
      <c r="C53" s="466"/>
      <c r="D53" s="467"/>
      <c r="E53" s="468"/>
      <c r="F53" s="466"/>
      <c r="G53" s="472" t="str">
        <f t="shared" si="97"/>
        <v/>
      </c>
      <c r="H53" s="470"/>
      <c r="I53" s="463">
        <f t="shared" si="98"/>
        <v>0</v>
      </c>
      <c r="J53" s="471">
        <f t="shared" si="99"/>
        <v>0</v>
      </c>
      <c r="K53" s="463">
        <f t="shared" si="100"/>
        <v>0</v>
      </c>
      <c r="L53" s="471">
        <f t="shared" si="101"/>
        <v>0</v>
      </c>
      <c r="M53" s="463">
        <f t="shared" si="102"/>
        <v>0</v>
      </c>
      <c r="N53" s="471">
        <f t="shared" si="40"/>
        <v>0</v>
      </c>
      <c r="O53" s="463">
        <f t="shared" si="41"/>
        <v>0</v>
      </c>
      <c r="P53" s="471">
        <f t="shared" si="42"/>
        <v>0</v>
      </c>
      <c r="Q53" s="463">
        <f t="shared" si="43"/>
        <v>0</v>
      </c>
      <c r="R53" s="471">
        <f t="shared" si="44"/>
        <v>0</v>
      </c>
      <c r="S53" s="463">
        <f t="shared" si="45"/>
        <v>0</v>
      </c>
      <c r="T53" s="471">
        <f t="shared" si="46"/>
        <v>0</v>
      </c>
      <c r="U53" s="463">
        <f t="shared" si="47"/>
        <v>0</v>
      </c>
      <c r="V53" s="471">
        <f t="shared" si="48"/>
        <v>0</v>
      </c>
      <c r="W53" s="463">
        <f t="shared" si="49"/>
        <v>0</v>
      </c>
      <c r="X53" s="471">
        <f t="shared" si="50"/>
        <v>0</v>
      </c>
      <c r="Y53" s="463">
        <f t="shared" si="51"/>
        <v>0</v>
      </c>
      <c r="Z53" s="471">
        <f t="shared" si="52"/>
        <v>0</v>
      </c>
      <c r="AA53" s="463">
        <f t="shared" si="53"/>
        <v>0</v>
      </c>
      <c r="AB53" s="471">
        <f t="shared" si="54"/>
        <v>0</v>
      </c>
      <c r="AC53" s="463">
        <f t="shared" si="55"/>
        <v>0</v>
      </c>
      <c r="AD53" s="471">
        <f t="shared" si="56"/>
        <v>0</v>
      </c>
      <c r="AE53" s="463">
        <f t="shared" si="57"/>
        <v>0</v>
      </c>
      <c r="AF53" s="471">
        <f t="shared" si="58"/>
        <v>0</v>
      </c>
      <c r="AG53" s="463">
        <f t="shared" si="59"/>
        <v>0</v>
      </c>
      <c r="AH53" s="471">
        <f t="shared" si="60"/>
        <v>0</v>
      </c>
      <c r="AI53" s="463">
        <f t="shared" si="61"/>
        <v>0</v>
      </c>
      <c r="AJ53" s="471">
        <f t="shared" si="62"/>
        <v>0</v>
      </c>
      <c r="AK53" s="463">
        <f t="shared" si="63"/>
        <v>0</v>
      </c>
      <c r="AL53" s="471">
        <f t="shared" si="64"/>
        <v>0</v>
      </c>
      <c r="AM53" s="463">
        <f t="shared" si="65"/>
        <v>0</v>
      </c>
      <c r="AN53" s="471">
        <f t="shared" si="66"/>
        <v>0</v>
      </c>
      <c r="AO53" s="463">
        <f t="shared" si="67"/>
        <v>0</v>
      </c>
      <c r="AP53" s="471">
        <f t="shared" si="68"/>
        <v>0</v>
      </c>
      <c r="AQ53" s="463">
        <f t="shared" si="69"/>
        <v>0</v>
      </c>
      <c r="AR53" s="471">
        <f t="shared" si="70"/>
        <v>0</v>
      </c>
      <c r="AS53" s="463">
        <f t="shared" si="71"/>
        <v>0</v>
      </c>
      <c r="AT53" s="471">
        <f t="shared" si="72"/>
        <v>0</v>
      </c>
      <c r="AU53" s="463">
        <f t="shared" si="73"/>
        <v>0</v>
      </c>
      <c r="AV53" s="471">
        <f t="shared" si="74"/>
        <v>0</v>
      </c>
      <c r="AW53" s="463">
        <f t="shared" si="75"/>
        <v>0</v>
      </c>
      <c r="AX53" s="471">
        <f t="shared" si="76"/>
        <v>0</v>
      </c>
      <c r="AY53" s="463">
        <f t="shared" si="77"/>
        <v>0</v>
      </c>
      <c r="AZ53" s="471">
        <f t="shared" si="78"/>
        <v>0</v>
      </c>
      <c r="BA53" s="463">
        <f t="shared" si="79"/>
        <v>0</v>
      </c>
      <c r="BB53" s="471">
        <f t="shared" si="80"/>
        <v>0</v>
      </c>
      <c r="BC53" s="463">
        <f t="shared" si="81"/>
        <v>0</v>
      </c>
      <c r="BD53" s="471">
        <f t="shared" si="82"/>
        <v>0</v>
      </c>
      <c r="BE53" s="463">
        <f t="shared" si="83"/>
        <v>0</v>
      </c>
      <c r="BF53" s="471">
        <f t="shared" si="84"/>
        <v>0</v>
      </c>
      <c r="BG53" s="463">
        <f t="shared" si="85"/>
        <v>0</v>
      </c>
      <c r="BH53" s="471">
        <f t="shared" si="86"/>
        <v>0</v>
      </c>
      <c r="BI53" s="463">
        <f t="shared" si="87"/>
        <v>0</v>
      </c>
      <c r="BJ53" s="471">
        <f t="shared" si="88"/>
        <v>0</v>
      </c>
      <c r="BK53" s="463">
        <f t="shared" si="89"/>
        <v>0</v>
      </c>
      <c r="BL53" s="471">
        <f t="shared" si="90"/>
        <v>0</v>
      </c>
      <c r="BM53" s="463">
        <f t="shared" si="91"/>
        <v>0</v>
      </c>
      <c r="BN53" s="471">
        <f t="shared" si="92"/>
        <v>0</v>
      </c>
      <c r="BO53" s="463">
        <f t="shared" si="93"/>
        <v>0</v>
      </c>
      <c r="BP53" s="471">
        <f t="shared" si="94"/>
        <v>0</v>
      </c>
      <c r="BQ53" s="463">
        <f t="shared" si="95"/>
        <v>0</v>
      </c>
    </row>
    <row r="54" spans="1:69" x14ac:dyDescent="0.15">
      <c r="A54" s="448" t="str">
        <f t="shared" si="96"/>
        <v/>
      </c>
      <c r="B54" s="465" t="s">
        <v>442</v>
      </c>
      <c r="C54" s="466"/>
      <c r="D54" s="467"/>
      <c r="E54" s="468"/>
      <c r="F54" s="466"/>
      <c r="G54" s="472" t="str">
        <f t="shared" si="97"/>
        <v/>
      </c>
      <c r="H54" s="470"/>
      <c r="I54" s="463">
        <f t="shared" si="98"/>
        <v>0</v>
      </c>
      <c r="J54" s="471">
        <f t="shared" si="99"/>
        <v>0</v>
      </c>
      <c r="K54" s="463">
        <f t="shared" si="100"/>
        <v>0</v>
      </c>
      <c r="L54" s="471">
        <f t="shared" si="101"/>
        <v>0</v>
      </c>
      <c r="M54" s="463">
        <f t="shared" si="102"/>
        <v>0</v>
      </c>
      <c r="N54" s="471">
        <f t="shared" si="40"/>
        <v>0</v>
      </c>
      <c r="O54" s="463">
        <f t="shared" si="41"/>
        <v>0</v>
      </c>
      <c r="P54" s="471">
        <f t="shared" si="42"/>
        <v>0</v>
      </c>
      <c r="Q54" s="463">
        <f t="shared" si="43"/>
        <v>0</v>
      </c>
      <c r="R54" s="471">
        <f t="shared" si="44"/>
        <v>0</v>
      </c>
      <c r="S54" s="463">
        <f t="shared" si="45"/>
        <v>0</v>
      </c>
      <c r="T54" s="471">
        <f t="shared" si="46"/>
        <v>0</v>
      </c>
      <c r="U54" s="463">
        <f t="shared" si="47"/>
        <v>0</v>
      </c>
      <c r="V54" s="471">
        <f t="shared" si="48"/>
        <v>0</v>
      </c>
      <c r="W54" s="463">
        <f t="shared" si="49"/>
        <v>0</v>
      </c>
      <c r="X54" s="471">
        <f t="shared" si="50"/>
        <v>0</v>
      </c>
      <c r="Y54" s="463">
        <f t="shared" si="51"/>
        <v>0</v>
      </c>
      <c r="Z54" s="471">
        <f t="shared" si="52"/>
        <v>0</v>
      </c>
      <c r="AA54" s="463">
        <f t="shared" si="53"/>
        <v>0</v>
      </c>
      <c r="AB54" s="471">
        <f t="shared" si="54"/>
        <v>0</v>
      </c>
      <c r="AC54" s="463">
        <f t="shared" si="55"/>
        <v>0</v>
      </c>
      <c r="AD54" s="471">
        <f t="shared" si="56"/>
        <v>0</v>
      </c>
      <c r="AE54" s="463">
        <f t="shared" si="57"/>
        <v>0</v>
      </c>
      <c r="AF54" s="471">
        <f t="shared" si="58"/>
        <v>0</v>
      </c>
      <c r="AG54" s="463">
        <f t="shared" si="59"/>
        <v>0</v>
      </c>
      <c r="AH54" s="471">
        <f t="shared" si="60"/>
        <v>0</v>
      </c>
      <c r="AI54" s="463">
        <f t="shared" si="61"/>
        <v>0</v>
      </c>
      <c r="AJ54" s="471">
        <f t="shared" si="62"/>
        <v>0</v>
      </c>
      <c r="AK54" s="463">
        <f t="shared" si="63"/>
        <v>0</v>
      </c>
      <c r="AL54" s="471">
        <f t="shared" si="64"/>
        <v>0</v>
      </c>
      <c r="AM54" s="463">
        <f t="shared" si="65"/>
        <v>0</v>
      </c>
      <c r="AN54" s="471">
        <f t="shared" si="66"/>
        <v>0</v>
      </c>
      <c r="AO54" s="463">
        <f t="shared" si="67"/>
        <v>0</v>
      </c>
      <c r="AP54" s="471">
        <f t="shared" si="68"/>
        <v>0</v>
      </c>
      <c r="AQ54" s="463">
        <f t="shared" si="69"/>
        <v>0</v>
      </c>
      <c r="AR54" s="471">
        <f t="shared" si="70"/>
        <v>0</v>
      </c>
      <c r="AS54" s="463">
        <f t="shared" si="71"/>
        <v>0</v>
      </c>
      <c r="AT54" s="471">
        <f t="shared" si="72"/>
        <v>0</v>
      </c>
      <c r="AU54" s="463">
        <f t="shared" si="73"/>
        <v>0</v>
      </c>
      <c r="AV54" s="471">
        <f t="shared" si="74"/>
        <v>0</v>
      </c>
      <c r="AW54" s="463">
        <f t="shared" si="75"/>
        <v>0</v>
      </c>
      <c r="AX54" s="471">
        <f t="shared" si="76"/>
        <v>0</v>
      </c>
      <c r="AY54" s="463">
        <f t="shared" si="77"/>
        <v>0</v>
      </c>
      <c r="AZ54" s="471">
        <f t="shared" si="78"/>
        <v>0</v>
      </c>
      <c r="BA54" s="463">
        <f t="shared" si="79"/>
        <v>0</v>
      </c>
      <c r="BB54" s="471">
        <f t="shared" si="80"/>
        <v>0</v>
      </c>
      <c r="BC54" s="463">
        <f t="shared" si="81"/>
        <v>0</v>
      </c>
      <c r="BD54" s="471">
        <f t="shared" si="82"/>
        <v>0</v>
      </c>
      <c r="BE54" s="463">
        <f t="shared" si="83"/>
        <v>0</v>
      </c>
      <c r="BF54" s="471">
        <f t="shared" si="84"/>
        <v>0</v>
      </c>
      <c r="BG54" s="463">
        <f t="shared" si="85"/>
        <v>0</v>
      </c>
      <c r="BH54" s="471">
        <f t="shared" si="86"/>
        <v>0</v>
      </c>
      <c r="BI54" s="463">
        <f t="shared" si="87"/>
        <v>0</v>
      </c>
      <c r="BJ54" s="471">
        <f t="shared" si="88"/>
        <v>0</v>
      </c>
      <c r="BK54" s="463">
        <f t="shared" si="89"/>
        <v>0</v>
      </c>
      <c r="BL54" s="471">
        <f t="shared" si="90"/>
        <v>0</v>
      </c>
      <c r="BM54" s="463">
        <f t="shared" si="91"/>
        <v>0</v>
      </c>
      <c r="BN54" s="471">
        <f t="shared" si="92"/>
        <v>0</v>
      </c>
      <c r="BO54" s="463">
        <f t="shared" si="93"/>
        <v>0</v>
      </c>
      <c r="BP54" s="471">
        <f t="shared" si="94"/>
        <v>0</v>
      </c>
      <c r="BQ54" s="463">
        <f t="shared" si="95"/>
        <v>0</v>
      </c>
    </row>
    <row r="55" spans="1:69" x14ac:dyDescent="0.15">
      <c r="A55" s="448" t="str">
        <f t="shared" si="96"/>
        <v/>
      </c>
      <c r="B55" s="465" t="s">
        <v>442</v>
      </c>
      <c r="C55" s="466"/>
      <c r="D55" s="467"/>
      <c r="E55" s="468"/>
      <c r="F55" s="466"/>
      <c r="G55" s="472" t="str">
        <f t="shared" si="97"/>
        <v/>
      </c>
      <c r="H55" s="470"/>
      <c r="I55" s="463">
        <f t="shared" si="98"/>
        <v>0</v>
      </c>
      <c r="J55" s="471">
        <f t="shared" si="99"/>
        <v>0</v>
      </c>
      <c r="K55" s="463">
        <f t="shared" si="100"/>
        <v>0</v>
      </c>
      <c r="L55" s="471">
        <f t="shared" si="101"/>
        <v>0</v>
      </c>
      <c r="M55" s="463">
        <f t="shared" si="102"/>
        <v>0</v>
      </c>
      <c r="N55" s="471">
        <f t="shared" si="40"/>
        <v>0</v>
      </c>
      <c r="O55" s="463">
        <f t="shared" si="41"/>
        <v>0</v>
      </c>
      <c r="P55" s="471">
        <f t="shared" si="42"/>
        <v>0</v>
      </c>
      <c r="Q55" s="463">
        <f t="shared" si="43"/>
        <v>0</v>
      </c>
      <c r="R55" s="471">
        <f t="shared" si="44"/>
        <v>0</v>
      </c>
      <c r="S55" s="463">
        <f t="shared" si="45"/>
        <v>0</v>
      </c>
      <c r="T55" s="471">
        <f t="shared" si="46"/>
        <v>0</v>
      </c>
      <c r="U55" s="463">
        <f t="shared" si="47"/>
        <v>0</v>
      </c>
      <c r="V55" s="471">
        <f t="shared" si="48"/>
        <v>0</v>
      </c>
      <c r="W55" s="463">
        <f t="shared" si="49"/>
        <v>0</v>
      </c>
      <c r="X55" s="471">
        <f t="shared" si="50"/>
        <v>0</v>
      </c>
      <c r="Y55" s="463">
        <f t="shared" si="51"/>
        <v>0</v>
      </c>
      <c r="Z55" s="471">
        <f t="shared" si="52"/>
        <v>0</v>
      </c>
      <c r="AA55" s="463">
        <f t="shared" si="53"/>
        <v>0</v>
      </c>
      <c r="AB55" s="471">
        <f t="shared" si="54"/>
        <v>0</v>
      </c>
      <c r="AC55" s="463">
        <f t="shared" si="55"/>
        <v>0</v>
      </c>
      <c r="AD55" s="471">
        <f t="shared" si="56"/>
        <v>0</v>
      </c>
      <c r="AE55" s="463">
        <f t="shared" si="57"/>
        <v>0</v>
      </c>
      <c r="AF55" s="471">
        <f t="shared" si="58"/>
        <v>0</v>
      </c>
      <c r="AG55" s="463">
        <f t="shared" si="59"/>
        <v>0</v>
      </c>
      <c r="AH55" s="471">
        <f t="shared" si="60"/>
        <v>0</v>
      </c>
      <c r="AI55" s="463">
        <f t="shared" si="61"/>
        <v>0</v>
      </c>
      <c r="AJ55" s="471">
        <f t="shared" si="62"/>
        <v>0</v>
      </c>
      <c r="AK55" s="463">
        <f t="shared" si="63"/>
        <v>0</v>
      </c>
      <c r="AL55" s="471">
        <f t="shared" si="64"/>
        <v>0</v>
      </c>
      <c r="AM55" s="463">
        <f t="shared" si="65"/>
        <v>0</v>
      </c>
      <c r="AN55" s="471">
        <f t="shared" si="66"/>
        <v>0</v>
      </c>
      <c r="AO55" s="463">
        <f t="shared" si="67"/>
        <v>0</v>
      </c>
      <c r="AP55" s="471">
        <f t="shared" si="68"/>
        <v>0</v>
      </c>
      <c r="AQ55" s="463">
        <f t="shared" si="69"/>
        <v>0</v>
      </c>
      <c r="AR55" s="471">
        <f t="shared" si="70"/>
        <v>0</v>
      </c>
      <c r="AS55" s="463">
        <f t="shared" si="71"/>
        <v>0</v>
      </c>
      <c r="AT55" s="471">
        <f t="shared" si="72"/>
        <v>0</v>
      </c>
      <c r="AU55" s="463">
        <f t="shared" si="73"/>
        <v>0</v>
      </c>
      <c r="AV55" s="471">
        <f t="shared" si="74"/>
        <v>0</v>
      </c>
      <c r="AW55" s="463">
        <f t="shared" si="75"/>
        <v>0</v>
      </c>
      <c r="AX55" s="471">
        <f t="shared" si="76"/>
        <v>0</v>
      </c>
      <c r="AY55" s="463">
        <f t="shared" si="77"/>
        <v>0</v>
      </c>
      <c r="AZ55" s="471">
        <f t="shared" si="78"/>
        <v>0</v>
      </c>
      <c r="BA55" s="463">
        <f t="shared" si="79"/>
        <v>0</v>
      </c>
      <c r="BB55" s="471">
        <f t="shared" si="80"/>
        <v>0</v>
      </c>
      <c r="BC55" s="463">
        <f t="shared" si="81"/>
        <v>0</v>
      </c>
      <c r="BD55" s="471">
        <f t="shared" si="82"/>
        <v>0</v>
      </c>
      <c r="BE55" s="463">
        <f t="shared" si="83"/>
        <v>0</v>
      </c>
      <c r="BF55" s="471">
        <f t="shared" si="84"/>
        <v>0</v>
      </c>
      <c r="BG55" s="463">
        <f t="shared" si="85"/>
        <v>0</v>
      </c>
      <c r="BH55" s="471">
        <f t="shared" si="86"/>
        <v>0</v>
      </c>
      <c r="BI55" s="463">
        <f t="shared" si="87"/>
        <v>0</v>
      </c>
      <c r="BJ55" s="471">
        <f t="shared" si="88"/>
        <v>0</v>
      </c>
      <c r="BK55" s="463">
        <f t="shared" si="89"/>
        <v>0</v>
      </c>
      <c r="BL55" s="471">
        <f t="shared" si="90"/>
        <v>0</v>
      </c>
      <c r="BM55" s="463">
        <f t="shared" si="91"/>
        <v>0</v>
      </c>
      <c r="BN55" s="471">
        <f t="shared" si="92"/>
        <v>0</v>
      </c>
      <c r="BO55" s="463">
        <f t="shared" si="93"/>
        <v>0</v>
      </c>
      <c r="BP55" s="471">
        <f t="shared" si="94"/>
        <v>0</v>
      </c>
      <c r="BQ55" s="463">
        <f t="shared" si="95"/>
        <v>0</v>
      </c>
    </row>
    <row r="56" spans="1:69" x14ac:dyDescent="0.15">
      <c r="A56" s="448" t="str">
        <f t="shared" si="96"/>
        <v/>
      </c>
      <c r="B56" s="465" t="s">
        <v>442</v>
      </c>
      <c r="C56" s="466"/>
      <c r="D56" s="467"/>
      <c r="E56" s="468"/>
      <c r="F56" s="466"/>
      <c r="G56" s="472" t="str">
        <f t="shared" si="97"/>
        <v/>
      </c>
      <c r="H56" s="470"/>
      <c r="I56" s="463">
        <f t="shared" si="98"/>
        <v>0</v>
      </c>
      <c r="J56" s="471">
        <f t="shared" si="99"/>
        <v>0</v>
      </c>
      <c r="K56" s="463">
        <f t="shared" si="100"/>
        <v>0</v>
      </c>
      <c r="L56" s="471">
        <f t="shared" si="101"/>
        <v>0</v>
      </c>
      <c r="M56" s="463">
        <f t="shared" si="102"/>
        <v>0</v>
      </c>
      <c r="N56" s="471">
        <f t="shared" si="40"/>
        <v>0</v>
      </c>
      <c r="O56" s="463">
        <f t="shared" si="41"/>
        <v>0</v>
      </c>
      <c r="P56" s="471">
        <f t="shared" si="42"/>
        <v>0</v>
      </c>
      <c r="Q56" s="463">
        <f t="shared" si="43"/>
        <v>0</v>
      </c>
      <c r="R56" s="471">
        <f t="shared" si="44"/>
        <v>0</v>
      </c>
      <c r="S56" s="463">
        <f t="shared" si="45"/>
        <v>0</v>
      </c>
      <c r="T56" s="471">
        <f t="shared" si="46"/>
        <v>0</v>
      </c>
      <c r="U56" s="463">
        <f t="shared" si="47"/>
        <v>0</v>
      </c>
      <c r="V56" s="471">
        <f t="shared" si="48"/>
        <v>0</v>
      </c>
      <c r="W56" s="463">
        <f t="shared" si="49"/>
        <v>0</v>
      </c>
      <c r="X56" s="471">
        <f t="shared" si="50"/>
        <v>0</v>
      </c>
      <c r="Y56" s="463">
        <f t="shared" si="51"/>
        <v>0</v>
      </c>
      <c r="Z56" s="471">
        <f t="shared" si="52"/>
        <v>0</v>
      </c>
      <c r="AA56" s="463">
        <f t="shared" si="53"/>
        <v>0</v>
      </c>
      <c r="AB56" s="471">
        <f t="shared" si="54"/>
        <v>0</v>
      </c>
      <c r="AC56" s="463">
        <f t="shared" si="55"/>
        <v>0</v>
      </c>
      <c r="AD56" s="471">
        <f t="shared" si="56"/>
        <v>0</v>
      </c>
      <c r="AE56" s="463">
        <f t="shared" si="57"/>
        <v>0</v>
      </c>
      <c r="AF56" s="471">
        <f t="shared" si="58"/>
        <v>0</v>
      </c>
      <c r="AG56" s="463">
        <f t="shared" si="59"/>
        <v>0</v>
      </c>
      <c r="AH56" s="471">
        <f t="shared" si="60"/>
        <v>0</v>
      </c>
      <c r="AI56" s="463">
        <f t="shared" si="61"/>
        <v>0</v>
      </c>
      <c r="AJ56" s="471">
        <f t="shared" si="62"/>
        <v>0</v>
      </c>
      <c r="AK56" s="463">
        <f t="shared" si="63"/>
        <v>0</v>
      </c>
      <c r="AL56" s="471">
        <f t="shared" si="64"/>
        <v>0</v>
      </c>
      <c r="AM56" s="463">
        <f t="shared" si="65"/>
        <v>0</v>
      </c>
      <c r="AN56" s="471">
        <f t="shared" si="66"/>
        <v>0</v>
      </c>
      <c r="AO56" s="463">
        <f t="shared" si="67"/>
        <v>0</v>
      </c>
      <c r="AP56" s="471">
        <f t="shared" si="68"/>
        <v>0</v>
      </c>
      <c r="AQ56" s="463">
        <f t="shared" si="69"/>
        <v>0</v>
      </c>
      <c r="AR56" s="471">
        <f t="shared" si="70"/>
        <v>0</v>
      </c>
      <c r="AS56" s="463">
        <f t="shared" si="71"/>
        <v>0</v>
      </c>
      <c r="AT56" s="471">
        <f t="shared" si="72"/>
        <v>0</v>
      </c>
      <c r="AU56" s="463">
        <f t="shared" si="73"/>
        <v>0</v>
      </c>
      <c r="AV56" s="471">
        <f t="shared" si="74"/>
        <v>0</v>
      </c>
      <c r="AW56" s="463">
        <f t="shared" si="75"/>
        <v>0</v>
      </c>
      <c r="AX56" s="471">
        <f t="shared" si="76"/>
        <v>0</v>
      </c>
      <c r="AY56" s="463">
        <f t="shared" si="77"/>
        <v>0</v>
      </c>
      <c r="AZ56" s="471">
        <f t="shared" si="78"/>
        <v>0</v>
      </c>
      <c r="BA56" s="463">
        <f t="shared" si="79"/>
        <v>0</v>
      </c>
      <c r="BB56" s="471">
        <f t="shared" si="80"/>
        <v>0</v>
      </c>
      <c r="BC56" s="463">
        <f t="shared" si="81"/>
        <v>0</v>
      </c>
      <c r="BD56" s="471">
        <f t="shared" si="82"/>
        <v>0</v>
      </c>
      <c r="BE56" s="463">
        <f t="shared" si="83"/>
        <v>0</v>
      </c>
      <c r="BF56" s="471">
        <f t="shared" si="84"/>
        <v>0</v>
      </c>
      <c r="BG56" s="463">
        <f t="shared" si="85"/>
        <v>0</v>
      </c>
      <c r="BH56" s="471">
        <f t="shared" si="86"/>
        <v>0</v>
      </c>
      <c r="BI56" s="463">
        <f t="shared" si="87"/>
        <v>0</v>
      </c>
      <c r="BJ56" s="471">
        <f t="shared" si="88"/>
        <v>0</v>
      </c>
      <c r="BK56" s="463">
        <f t="shared" si="89"/>
        <v>0</v>
      </c>
      <c r="BL56" s="471">
        <f t="shared" si="90"/>
        <v>0</v>
      </c>
      <c r="BM56" s="463">
        <f t="shared" si="91"/>
        <v>0</v>
      </c>
      <c r="BN56" s="471">
        <f t="shared" si="92"/>
        <v>0</v>
      </c>
      <c r="BO56" s="463">
        <f t="shared" si="93"/>
        <v>0</v>
      </c>
      <c r="BP56" s="471">
        <f t="shared" si="94"/>
        <v>0</v>
      </c>
      <c r="BQ56" s="463">
        <f t="shared" si="95"/>
        <v>0</v>
      </c>
    </row>
    <row r="57" spans="1:69" x14ac:dyDescent="0.15">
      <c r="A57" s="448" t="str">
        <f t="shared" si="96"/>
        <v/>
      </c>
      <c r="B57" s="465" t="s">
        <v>442</v>
      </c>
      <c r="C57" s="466"/>
      <c r="D57" s="467"/>
      <c r="E57" s="468"/>
      <c r="F57" s="466"/>
      <c r="G57" s="472" t="str">
        <f t="shared" si="97"/>
        <v/>
      </c>
      <c r="H57" s="470"/>
      <c r="I57" s="463">
        <f t="shared" si="98"/>
        <v>0</v>
      </c>
      <c r="J57" s="471">
        <f t="shared" si="99"/>
        <v>0</v>
      </c>
      <c r="K57" s="463">
        <f t="shared" si="100"/>
        <v>0</v>
      </c>
      <c r="L57" s="471">
        <f t="shared" si="101"/>
        <v>0</v>
      </c>
      <c r="M57" s="463">
        <f t="shared" si="102"/>
        <v>0</v>
      </c>
      <c r="N57" s="471">
        <f t="shared" si="40"/>
        <v>0</v>
      </c>
      <c r="O57" s="463">
        <f t="shared" si="41"/>
        <v>0</v>
      </c>
      <c r="P57" s="471">
        <f t="shared" si="42"/>
        <v>0</v>
      </c>
      <c r="Q57" s="463">
        <f t="shared" si="43"/>
        <v>0</v>
      </c>
      <c r="R57" s="471">
        <f t="shared" si="44"/>
        <v>0</v>
      </c>
      <c r="S57" s="463">
        <f t="shared" si="45"/>
        <v>0</v>
      </c>
      <c r="T57" s="471">
        <f t="shared" si="46"/>
        <v>0</v>
      </c>
      <c r="U57" s="463">
        <f t="shared" si="47"/>
        <v>0</v>
      </c>
      <c r="V57" s="471">
        <f t="shared" si="48"/>
        <v>0</v>
      </c>
      <c r="W57" s="463">
        <f t="shared" si="49"/>
        <v>0</v>
      </c>
      <c r="X57" s="471">
        <f t="shared" si="50"/>
        <v>0</v>
      </c>
      <c r="Y57" s="463">
        <f t="shared" si="51"/>
        <v>0</v>
      </c>
      <c r="Z57" s="471">
        <f t="shared" si="52"/>
        <v>0</v>
      </c>
      <c r="AA57" s="463">
        <f t="shared" si="53"/>
        <v>0</v>
      </c>
      <c r="AB57" s="471">
        <f t="shared" si="54"/>
        <v>0</v>
      </c>
      <c r="AC57" s="463">
        <f t="shared" si="55"/>
        <v>0</v>
      </c>
      <c r="AD57" s="471">
        <f t="shared" si="56"/>
        <v>0</v>
      </c>
      <c r="AE57" s="463">
        <f t="shared" si="57"/>
        <v>0</v>
      </c>
      <c r="AF57" s="471">
        <f t="shared" si="58"/>
        <v>0</v>
      </c>
      <c r="AG57" s="463">
        <f t="shared" si="59"/>
        <v>0</v>
      </c>
      <c r="AH57" s="471">
        <f t="shared" si="60"/>
        <v>0</v>
      </c>
      <c r="AI57" s="463">
        <f t="shared" si="61"/>
        <v>0</v>
      </c>
      <c r="AJ57" s="471">
        <f t="shared" si="62"/>
        <v>0</v>
      </c>
      <c r="AK57" s="463">
        <f t="shared" si="63"/>
        <v>0</v>
      </c>
      <c r="AL57" s="471">
        <f t="shared" si="64"/>
        <v>0</v>
      </c>
      <c r="AM57" s="463">
        <f t="shared" si="65"/>
        <v>0</v>
      </c>
      <c r="AN57" s="471">
        <f t="shared" si="66"/>
        <v>0</v>
      </c>
      <c r="AO57" s="463">
        <f t="shared" si="67"/>
        <v>0</v>
      </c>
      <c r="AP57" s="471">
        <f t="shared" si="68"/>
        <v>0</v>
      </c>
      <c r="AQ57" s="463">
        <f t="shared" si="69"/>
        <v>0</v>
      </c>
      <c r="AR57" s="471">
        <f t="shared" si="70"/>
        <v>0</v>
      </c>
      <c r="AS57" s="463">
        <f t="shared" si="71"/>
        <v>0</v>
      </c>
      <c r="AT57" s="471">
        <f t="shared" si="72"/>
        <v>0</v>
      </c>
      <c r="AU57" s="463">
        <f t="shared" si="73"/>
        <v>0</v>
      </c>
      <c r="AV57" s="471">
        <f t="shared" si="74"/>
        <v>0</v>
      </c>
      <c r="AW57" s="463">
        <f t="shared" si="75"/>
        <v>0</v>
      </c>
      <c r="AX57" s="471">
        <f t="shared" si="76"/>
        <v>0</v>
      </c>
      <c r="AY57" s="463">
        <f t="shared" si="77"/>
        <v>0</v>
      </c>
      <c r="AZ57" s="471">
        <f t="shared" si="78"/>
        <v>0</v>
      </c>
      <c r="BA57" s="463">
        <f t="shared" si="79"/>
        <v>0</v>
      </c>
      <c r="BB57" s="471">
        <f t="shared" si="80"/>
        <v>0</v>
      </c>
      <c r="BC57" s="463">
        <f t="shared" si="81"/>
        <v>0</v>
      </c>
      <c r="BD57" s="471">
        <f t="shared" si="82"/>
        <v>0</v>
      </c>
      <c r="BE57" s="463">
        <f t="shared" si="83"/>
        <v>0</v>
      </c>
      <c r="BF57" s="471">
        <f t="shared" si="84"/>
        <v>0</v>
      </c>
      <c r="BG57" s="463">
        <f t="shared" si="85"/>
        <v>0</v>
      </c>
      <c r="BH57" s="471">
        <f t="shared" si="86"/>
        <v>0</v>
      </c>
      <c r="BI57" s="463">
        <f t="shared" si="87"/>
        <v>0</v>
      </c>
      <c r="BJ57" s="471">
        <f t="shared" si="88"/>
        <v>0</v>
      </c>
      <c r="BK57" s="463">
        <f t="shared" si="89"/>
        <v>0</v>
      </c>
      <c r="BL57" s="471">
        <f t="shared" si="90"/>
        <v>0</v>
      </c>
      <c r="BM57" s="463">
        <f t="shared" si="91"/>
        <v>0</v>
      </c>
      <c r="BN57" s="471">
        <f t="shared" si="92"/>
        <v>0</v>
      </c>
      <c r="BO57" s="463">
        <f t="shared" si="93"/>
        <v>0</v>
      </c>
      <c r="BP57" s="471">
        <f t="shared" si="94"/>
        <v>0</v>
      </c>
      <c r="BQ57" s="463">
        <f t="shared" si="95"/>
        <v>0</v>
      </c>
    </row>
    <row r="58" spans="1:69" x14ac:dyDescent="0.15">
      <c r="A58" s="448" t="str">
        <f t="shared" si="96"/>
        <v/>
      </c>
      <c r="B58" s="465" t="s">
        <v>442</v>
      </c>
      <c r="C58" s="466"/>
      <c r="D58" s="467"/>
      <c r="E58" s="468"/>
      <c r="F58" s="466"/>
      <c r="G58" s="472" t="str">
        <f t="shared" si="97"/>
        <v/>
      </c>
      <c r="H58" s="470"/>
      <c r="I58" s="463">
        <f t="shared" si="98"/>
        <v>0</v>
      </c>
      <c r="J58" s="471">
        <f t="shared" si="99"/>
        <v>0</v>
      </c>
      <c r="K58" s="463">
        <f t="shared" si="100"/>
        <v>0</v>
      </c>
      <c r="L58" s="471">
        <f t="shared" si="101"/>
        <v>0</v>
      </c>
      <c r="M58" s="463">
        <f t="shared" si="102"/>
        <v>0</v>
      </c>
      <c r="N58" s="471">
        <f t="shared" si="40"/>
        <v>0</v>
      </c>
      <c r="O58" s="463">
        <f t="shared" si="41"/>
        <v>0</v>
      </c>
      <c r="P58" s="471">
        <f t="shared" si="42"/>
        <v>0</v>
      </c>
      <c r="Q58" s="463">
        <f t="shared" si="43"/>
        <v>0</v>
      </c>
      <c r="R58" s="471">
        <f t="shared" si="44"/>
        <v>0</v>
      </c>
      <c r="S58" s="463">
        <f t="shared" si="45"/>
        <v>0</v>
      </c>
      <c r="T58" s="471">
        <f t="shared" si="46"/>
        <v>0</v>
      </c>
      <c r="U58" s="463">
        <f t="shared" si="47"/>
        <v>0</v>
      </c>
      <c r="V58" s="471">
        <f t="shared" si="48"/>
        <v>0</v>
      </c>
      <c r="W58" s="463">
        <f t="shared" si="49"/>
        <v>0</v>
      </c>
      <c r="X58" s="471">
        <f t="shared" si="50"/>
        <v>0</v>
      </c>
      <c r="Y58" s="463">
        <f t="shared" si="51"/>
        <v>0</v>
      </c>
      <c r="Z58" s="471">
        <f t="shared" si="52"/>
        <v>0</v>
      </c>
      <c r="AA58" s="463">
        <f t="shared" si="53"/>
        <v>0</v>
      </c>
      <c r="AB58" s="471">
        <f t="shared" si="54"/>
        <v>0</v>
      </c>
      <c r="AC58" s="463">
        <f t="shared" si="55"/>
        <v>0</v>
      </c>
      <c r="AD58" s="471">
        <f t="shared" si="56"/>
        <v>0</v>
      </c>
      <c r="AE58" s="463">
        <f t="shared" si="57"/>
        <v>0</v>
      </c>
      <c r="AF58" s="471">
        <f t="shared" si="58"/>
        <v>0</v>
      </c>
      <c r="AG58" s="463">
        <f t="shared" si="59"/>
        <v>0</v>
      </c>
      <c r="AH58" s="471">
        <f t="shared" si="60"/>
        <v>0</v>
      </c>
      <c r="AI58" s="463">
        <f t="shared" si="61"/>
        <v>0</v>
      </c>
      <c r="AJ58" s="471">
        <f t="shared" si="62"/>
        <v>0</v>
      </c>
      <c r="AK58" s="463">
        <f t="shared" si="63"/>
        <v>0</v>
      </c>
      <c r="AL58" s="471">
        <f t="shared" si="64"/>
        <v>0</v>
      </c>
      <c r="AM58" s="463">
        <f t="shared" si="65"/>
        <v>0</v>
      </c>
      <c r="AN58" s="471">
        <f t="shared" si="66"/>
        <v>0</v>
      </c>
      <c r="AO58" s="463">
        <f t="shared" si="67"/>
        <v>0</v>
      </c>
      <c r="AP58" s="471">
        <f t="shared" si="68"/>
        <v>0</v>
      </c>
      <c r="AQ58" s="463">
        <f t="shared" si="69"/>
        <v>0</v>
      </c>
      <c r="AR58" s="471">
        <f t="shared" si="70"/>
        <v>0</v>
      </c>
      <c r="AS58" s="463">
        <f t="shared" si="71"/>
        <v>0</v>
      </c>
      <c r="AT58" s="471">
        <f t="shared" si="72"/>
        <v>0</v>
      </c>
      <c r="AU58" s="463">
        <f t="shared" si="73"/>
        <v>0</v>
      </c>
      <c r="AV58" s="471">
        <f t="shared" si="74"/>
        <v>0</v>
      </c>
      <c r="AW58" s="463">
        <f t="shared" si="75"/>
        <v>0</v>
      </c>
      <c r="AX58" s="471">
        <f t="shared" si="76"/>
        <v>0</v>
      </c>
      <c r="AY58" s="463">
        <f t="shared" si="77"/>
        <v>0</v>
      </c>
      <c r="AZ58" s="471">
        <f t="shared" si="78"/>
        <v>0</v>
      </c>
      <c r="BA58" s="463">
        <f t="shared" si="79"/>
        <v>0</v>
      </c>
      <c r="BB58" s="471">
        <f t="shared" si="80"/>
        <v>0</v>
      </c>
      <c r="BC58" s="463">
        <f t="shared" si="81"/>
        <v>0</v>
      </c>
      <c r="BD58" s="471">
        <f t="shared" si="82"/>
        <v>0</v>
      </c>
      <c r="BE58" s="463">
        <f t="shared" si="83"/>
        <v>0</v>
      </c>
      <c r="BF58" s="471">
        <f t="shared" si="84"/>
        <v>0</v>
      </c>
      <c r="BG58" s="463">
        <f t="shared" si="85"/>
        <v>0</v>
      </c>
      <c r="BH58" s="471">
        <f t="shared" si="86"/>
        <v>0</v>
      </c>
      <c r="BI58" s="463">
        <f t="shared" si="87"/>
        <v>0</v>
      </c>
      <c r="BJ58" s="471">
        <f t="shared" si="88"/>
        <v>0</v>
      </c>
      <c r="BK58" s="463">
        <f t="shared" si="89"/>
        <v>0</v>
      </c>
      <c r="BL58" s="471">
        <f t="shared" si="90"/>
        <v>0</v>
      </c>
      <c r="BM58" s="463">
        <f t="shared" si="91"/>
        <v>0</v>
      </c>
      <c r="BN58" s="471">
        <f t="shared" si="92"/>
        <v>0</v>
      </c>
      <c r="BO58" s="463">
        <f t="shared" si="93"/>
        <v>0</v>
      </c>
      <c r="BP58" s="471">
        <f t="shared" si="94"/>
        <v>0</v>
      </c>
      <c r="BQ58" s="463">
        <f t="shared" si="95"/>
        <v>0</v>
      </c>
    </row>
    <row r="59" spans="1:69" x14ac:dyDescent="0.15">
      <c r="A59" s="448" t="str">
        <f t="shared" si="96"/>
        <v/>
      </c>
      <c r="B59" s="465" t="s">
        <v>442</v>
      </c>
      <c r="C59" s="466"/>
      <c r="D59" s="467"/>
      <c r="E59" s="468"/>
      <c r="F59" s="466"/>
      <c r="G59" s="472" t="str">
        <f t="shared" si="97"/>
        <v/>
      </c>
      <c r="H59" s="470"/>
      <c r="I59" s="463">
        <f t="shared" si="98"/>
        <v>0</v>
      </c>
      <c r="J59" s="471">
        <f t="shared" si="99"/>
        <v>0</v>
      </c>
      <c r="K59" s="463">
        <f t="shared" si="100"/>
        <v>0</v>
      </c>
      <c r="L59" s="471">
        <f t="shared" si="101"/>
        <v>0</v>
      </c>
      <c r="M59" s="463">
        <f t="shared" si="102"/>
        <v>0</v>
      </c>
      <c r="N59" s="471">
        <f t="shared" si="40"/>
        <v>0</v>
      </c>
      <c r="O59" s="463">
        <f t="shared" si="41"/>
        <v>0</v>
      </c>
      <c r="P59" s="471">
        <f t="shared" si="42"/>
        <v>0</v>
      </c>
      <c r="Q59" s="463">
        <f t="shared" si="43"/>
        <v>0</v>
      </c>
      <c r="R59" s="471">
        <f t="shared" si="44"/>
        <v>0</v>
      </c>
      <c r="S59" s="463">
        <f t="shared" si="45"/>
        <v>0</v>
      </c>
      <c r="T59" s="471">
        <f t="shared" si="46"/>
        <v>0</v>
      </c>
      <c r="U59" s="463">
        <f t="shared" si="47"/>
        <v>0</v>
      </c>
      <c r="V59" s="471">
        <f t="shared" si="48"/>
        <v>0</v>
      </c>
      <c r="W59" s="463">
        <f t="shared" si="49"/>
        <v>0</v>
      </c>
      <c r="X59" s="471">
        <f t="shared" si="50"/>
        <v>0</v>
      </c>
      <c r="Y59" s="463">
        <f t="shared" si="51"/>
        <v>0</v>
      </c>
      <c r="Z59" s="471">
        <f t="shared" si="52"/>
        <v>0</v>
      </c>
      <c r="AA59" s="463">
        <f t="shared" si="53"/>
        <v>0</v>
      </c>
      <c r="AB59" s="471">
        <f t="shared" si="54"/>
        <v>0</v>
      </c>
      <c r="AC59" s="463">
        <f t="shared" si="55"/>
        <v>0</v>
      </c>
      <c r="AD59" s="471">
        <f t="shared" si="56"/>
        <v>0</v>
      </c>
      <c r="AE59" s="463">
        <f t="shared" si="57"/>
        <v>0</v>
      </c>
      <c r="AF59" s="471">
        <f t="shared" si="58"/>
        <v>0</v>
      </c>
      <c r="AG59" s="463">
        <f t="shared" si="59"/>
        <v>0</v>
      </c>
      <c r="AH59" s="471">
        <f t="shared" si="60"/>
        <v>0</v>
      </c>
      <c r="AI59" s="463">
        <f t="shared" si="61"/>
        <v>0</v>
      </c>
      <c r="AJ59" s="471">
        <f t="shared" si="62"/>
        <v>0</v>
      </c>
      <c r="AK59" s="463">
        <f t="shared" si="63"/>
        <v>0</v>
      </c>
      <c r="AL59" s="471">
        <f t="shared" si="64"/>
        <v>0</v>
      </c>
      <c r="AM59" s="463">
        <f t="shared" si="65"/>
        <v>0</v>
      </c>
      <c r="AN59" s="471">
        <f t="shared" si="66"/>
        <v>0</v>
      </c>
      <c r="AO59" s="463">
        <f t="shared" si="67"/>
        <v>0</v>
      </c>
      <c r="AP59" s="471">
        <f t="shared" si="68"/>
        <v>0</v>
      </c>
      <c r="AQ59" s="463">
        <f t="shared" si="69"/>
        <v>0</v>
      </c>
      <c r="AR59" s="471">
        <f t="shared" si="70"/>
        <v>0</v>
      </c>
      <c r="AS59" s="463">
        <f t="shared" si="71"/>
        <v>0</v>
      </c>
      <c r="AT59" s="471">
        <f t="shared" si="72"/>
        <v>0</v>
      </c>
      <c r="AU59" s="463">
        <f t="shared" si="73"/>
        <v>0</v>
      </c>
      <c r="AV59" s="471">
        <f t="shared" si="74"/>
        <v>0</v>
      </c>
      <c r="AW59" s="463">
        <f t="shared" si="75"/>
        <v>0</v>
      </c>
      <c r="AX59" s="471">
        <f t="shared" si="76"/>
        <v>0</v>
      </c>
      <c r="AY59" s="463">
        <f t="shared" si="77"/>
        <v>0</v>
      </c>
      <c r="AZ59" s="471">
        <f t="shared" si="78"/>
        <v>0</v>
      </c>
      <c r="BA59" s="463">
        <f t="shared" si="79"/>
        <v>0</v>
      </c>
      <c r="BB59" s="471">
        <f t="shared" si="80"/>
        <v>0</v>
      </c>
      <c r="BC59" s="463">
        <f t="shared" si="81"/>
        <v>0</v>
      </c>
      <c r="BD59" s="471">
        <f t="shared" si="82"/>
        <v>0</v>
      </c>
      <c r="BE59" s="463">
        <f t="shared" si="83"/>
        <v>0</v>
      </c>
      <c r="BF59" s="471">
        <f t="shared" si="84"/>
        <v>0</v>
      </c>
      <c r="BG59" s="463">
        <f t="shared" si="85"/>
        <v>0</v>
      </c>
      <c r="BH59" s="471">
        <f t="shared" si="86"/>
        <v>0</v>
      </c>
      <c r="BI59" s="463">
        <f t="shared" si="87"/>
        <v>0</v>
      </c>
      <c r="BJ59" s="471">
        <f t="shared" si="88"/>
        <v>0</v>
      </c>
      <c r="BK59" s="463">
        <f t="shared" si="89"/>
        <v>0</v>
      </c>
      <c r="BL59" s="471">
        <f t="shared" si="90"/>
        <v>0</v>
      </c>
      <c r="BM59" s="463">
        <f t="shared" si="91"/>
        <v>0</v>
      </c>
      <c r="BN59" s="471">
        <f t="shared" si="92"/>
        <v>0</v>
      </c>
      <c r="BO59" s="463">
        <f t="shared" si="93"/>
        <v>0</v>
      </c>
      <c r="BP59" s="471">
        <f t="shared" si="94"/>
        <v>0</v>
      </c>
      <c r="BQ59" s="463">
        <f t="shared" si="95"/>
        <v>0</v>
      </c>
    </row>
    <row r="60" spans="1:69" x14ac:dyDescent="0.15">
      <c r="A60" s="448" t="str">
        <f t="shared" si="96"/>
        <v/>
      </c>
      <c r="B60" s="465" t="s">
        <v>442</v>
      </c>
      <c r="C60" s="466"/>
      <c r="D60" s="467"/>
      <c r="E60" s="468"/>
      <c r="F60" s="466"/>
      <c r="G60" s="472" t="str">
        <f t="shared" si="97"/>
        <v/>
      </c>
      <c r="H60" s="470"/>
      <c r="I60" s="463">
        <f t="shared" si="98"/>
        <v>0</v>
      </c>
      <c r="J60" s="471">
        <f t="shared" si="99"/>
        <v>0</v>
      </c>
      <c r="K60" s="463">
        <f t="shared" si="100"/>
        <v>0</v>
      </c>
      <c r="L60" s="471">
        <f t="shared" si="101"/>
        <v>0</v>
      </c>
      <c r="M60" s="463">
        <f t="shared" si="102"/>
        <v>0</v>
      </c>
      <c r="N60" s="471">
        <f t="shared" si="40"/>
        <v>0</v>
      </c>
      <c r="O60" s="463">
        <f t="shared" si="41"/>
        <v>0</v>
      </c>
      <c r="P60" s="471">
        <f t="shared" si="42"/>
        <v>0</v>
      </c>
      <c r="Q60" s="463">
        <f t="shared" si="43"/>
        <v>0</v>
      </c>
      <c r="R60" s="471">
        <f t="shared" si="44"/>
        <v>0</v>
      </c>
      <c r="S60" s="463">
        <f t="shared" si="45"/>
        <v>0</v>
      </c>
      <c r="T60" s="471">
        <f t="shared" si="46"/>
        <v>0</v>
      </c>
      <c r="U60" s="463">
        <f t="shared" si="47"/>
        <v>0</v>
      </c>
      <c r="V60" s="471">
        <f t="shared" si="48"/>
        <v>0</v>
      </c>
      <c r="W60" s="463">
        <f t="shared" si="49"/>
        <v>0</v>
      </c>
      <c r="X60" s="471">
        <f t="shared" si="50"/>
        <v>0</v>
      </c>
      <c r="Y60" s="463">
        <f t="shared" si="51"/>
        <v>0</v>
      </c>
      <c r="Z60" s="471">
        <f t="shared" si="52"/>
        <v>0</v>
      </c>
      <c r="AA60" s="463">
        <f t="shared" si="53"/>
        <v>0</v>
      </c>
      <c r="AB60" s="471">
        <f t="shared" si="54"/>
        <v>0</v>
      </c>
      <c r="AC60" s="463">
        <f t="shared" si="55"/>
        <v>0</v>
      </c>
      <c r="AD60" s="471">
        <f t="shared" si="56"/>
        <v>0</v>
      </c>
      <c r="AE60" s="463">
        <f t="shared" si="57"/>
        <v>0</v>
      </c>
      <c r="AF60" s="471">
        <f t="shared" si="58"/>
        <v>0</v>
      </c>
      <c r="AG60" s="463">
        <f t="shared" si="59"/>
        <v>0</v>
      </c>
      <c r="AH60" s="471">
        <f t="shared" si="60"/>
        <v>0</v>
      </c>
      <c r="AI60" s="463">
        <f t="shared" si="61"/>
        <v>0</v>
      </c>
      <c r="AJ60" s="471">
        <f t="shared" si="62"/>
        <v>0</v>
      </c>
      <c r="AK60" s="463">
        <f t="shared" si="63"/>
        <v>0</v>
      </c>
      <c r="AL60" s="471">
        <f t="shared" si="64"/>
        <v>0</v>
      </c>
      <c r="AM60" s="463">
        <f t="shared" si="65"/>
        <v>0</v>
      </c>
      <c r="AN60" s="471">
        <f t="shared" si="66"/>
        <v>0</v>
      </c>
      <c r="AO60" s="463">
        <f t="shared" si="67"/>
        <v>0</v>
      </c>
      <c r="AP60" s="471">
        <f t="shared" si="68"/>
        <v>0</v>
      </c>
      <c r="AQ60" s="463">
        <f t="shared" si="69"/>
        <v>0</v>
      </c>
      <c r="AR60" s="471">
        <f t="shared" si="70"/>
        <v>0</v>
      </c>
      <c r="AS60" s="463">
        <f t="shared" si="71"/>
        <v>0</v>
      </c>
      <c r="AT60" s="471">
        <f t="shared" si="72"/>
        <v>0</v>
      </c>
      <c r="AU60" s="463">
        <f t="shared" si="73"/>
        <v>0</v>
      </c>
      <c r="AV60" s="471">
        <f t="shared" si="74"/>
        <v>0</v>
      </c>
      <c r="AW60" s="463">
        <f t="shared" si="75"/>
        <v>0</v>
      </c>
      <c r="AX60" s="471">
        <f t="shared" si="76"/>
        <v>0</v>
      </c>
      <c r="AY60" s="463">
        <f t="shared" si="77"/>
        <v>0</v>
      </c>
      <c r="AZ60" s="471">
        <f t="shared" si="78"/>
        <v>0</v>
      </c>
      <c r="BA60" s="463">
        <f t="shared" si="79"/>
        <v>0</v>
      </c>
      <c r="BB60" s="471">
        <f t="shared" si="80"/>
        <v>0</v>
      </c>
      <c r="BC60" s="463">
        <f t="shared" si="81"/>
        <v>0</v>
      </c>
      <c r="BD60" s="471">
        <f t="shared" si="82"/>
        <v>0</v>
      </c>
      <c r="BE60" s="463">
        <f t="shared" si="83"/>
        <v>0</v>
      </c>
      <c r="BF60" s="471">
        <f t="shared" si="84"/>
        <v>0</v>
      </c>
      <c r="BG60" s="463">
        <f t="shared" si="85"/>
        <v>0</v>
      </c>
      <c r="BH60" s="471">
        <f t="shared" si="86"/>
        <v>0</v>
      </c>
      <c r="BI60" s="463">
        <f t="shared" si="87"/>
        <v>0</v>
      </c>
      <c r="BJ60" s="471">
        <f t="shared" si="88"/>
        <v>0</v>
      </c>
      <c r="BK60" s="463">
        <f t="shared" si="89"/>
        <v>0</v>
      </c>
      <c r="BL60" s="471">
        <f t="shared" si="90"/>
        <v>0</v>
      </c>
      <c r="BM60" s="463">
        <f t="shared" si="91"/>
        <v>0</v>
      </c>
      <c r="BN60" s="471">
        <f t="shared" si="92"/>
        <v>0</v>
      </c>
      <c r="BO60" s="463">
        <f t="shared" si="93"/>
        <v>0</v>
      </c>
      <c r="BP60" s="471">
        <f t="shared" si="94"/>
        <v>0</v>
      </c>
      <c r="BQ60" s="463">
        <f t="shared" si="95"/>
        <v>0</v>
      </c>
    </row>
    <row r="61" spans="1:69" x14ac:dyDescent="0.15">
      <c r="A61" s="448" t="str">
        <f t="shared" si="96"/>
        <v/>
      </c>
      <c r="B61" s="465" t="s">
        <v>442</v>
      </c>
      <c r="C61" s="466"/>
      <c r="D61" s="467"/>
      <c r="E61" s="468"/>
      <c r="F61" s="466"/>
      <c r="G61" s="472" t="str">
        <f t="shared" si="97"/>
        <v/>
      </c>
      <c r="H61" s="470"/>
      <c r="I61" s="463">
        <f t="shared" si="98"/>
        <v>0</v>
      </c>
      <c r="J61" s="471">
        <f t="shared" si="99"/>
        <v>0</v>
      </c>
      <c r="K61" s="463">
        <f t="shared" si="100"/>
        <v>0</v>
      </c>
      <c r="L61" s="471">
        <f t="shared" si="101"/>
        <v>0</v>
      </c>
      <c r="M61" s="463">
        <f t="shared" si="102"/>
        <v>0</v>
      </c>
      <c r="N61" s="471">
        <f t="shared" si="40"/>
        <v>0</v>
      </c>
      <c r="O61" s="463">
        <f t="shared" si="41"/>
        <v>0</v>
      </c>
      <c r="P61" s="471">
        <f t="shared" si="42"/>
        <v>0</v>
      </c>
      <c r="Q61" s="463">
        <f t="shared" si="43"/>
        <v>0</v>
      </c>
      <c r="R61" s="471">
        <f t="shared" si="44"/>
        <v>0</v>
      </c>
      <c r="S61" s="463">
        <f t="shared" si="45"/>
        <v>0</v>
      </c>
      <c r="T61" s="471">
        <f t="shared" si="46"/>
        <v>0</v>
      </c>
      <c r="U61" s="463">
        <f t="shared" si="47"/>
        <v>0</v>
      </c>
      <c r="V61" s="471">
        <f t="shared" si="48"/>
        <v>0</v>
      </c>
      <c r="W61" s="463">
        <f t="shared" si="49"/>
        <v>0</v>
      </c>
      <c r="X61" s="471">
        <f t="shared" si="50"/>
        <v>0</v>
      </c>
      <c r="Y61" s="463">
        <f t="shared" si="51"/>
        <v>0</v>
      </c>
      <c r="Z61" s="471">
        <f t="shared" si="52"/>
        <v>0</v>
      </c>
      <c r="AA61" s="463">
        <f t="shared" si="53"/>
        <v>0</v>
      </c>
      <c r="AB61" s="471">
        <f t="shared" si="54"/>
        <v>0</v>
      </c>
      <c r="AC61" s="463">
        <f t="shared" si="55"/>
        <v>0</v>
      </c>
      <c r="AD61" s="471">
        <f t="shared" si="56"/>
        <v>0</v>
      </c>
      <c r="AE61" s="463">
        <f t="shared" si="57"/>
        <v>0</v>
      </c>
      <c r="AF61" s="471">
        <f t="shared" si="58"/>
        <v>0</v>
      </c>
      <c r="AG61" s="463">
        <f t="shared" si="59"/>
        <v>0</v>
      </c>
      <c r="AH61" s="471">
        <f t="shared" si="60"/>
        <v>0</v>
      </c>
      <c r="AI61" s="463">
        <f t="shared" si="61"/>
        <v>0</v>
      </c>
      <c r="AJ61" s="471">
        <f t="shared" si="62"/>
        <v>0</v>
      </c>
      <c r="AK61" s="463">
        <f t="shared" si="63"/>
        <v>0</v>
      </c>
      <c r="AL61" s="471">
        <f t="shared" si="64"/>
        <v>0</v>
      </c>
      <c r="AM61" s="463">
        <f t="shared" si="65"/>
        <v>0</v>
      </c>
      <c r="AN61" s="471">
        <f t="shared" si="66"/>
        <v>0</v>
      </c>
      <c r="AO61" s="463">
        <f t="shared" si="67"/>
        <v>0</v>
      </c>
      <c r="AP61" s="471">
        <f t="shared" si="68"/>
        <v>0</v>
      </c>
      <c r="AQ61" s="463">
        <f t="shared" si="69"/>
        <v>0</v>
      </c>
      <c r="AR61" s="471">
        <f t="shared" si="70"/>
        <v>0</v>
      </c>
      <c r="AS61" s="463">
        <f t="shared" si="71"/>
        <v>0</v>
      </c>
      <c r="AT61" s="471">
        <f t="shared" si="72"/>
        <v>0</v>
      </c>
      <c r="AU61" s="463">
        <f t="shared" si="73"/>
        <v>0</v>
      </c>
      <c r="AV61" s="471">
        <f t="shared" si="74"/>
        <v>0</v>
      </c>
      <c r="AW61" s="463">
        <f t="shared" si="75"/>
        <v>0</v>
      </c>
      <c r="AX61" s="471">
        <f t="shared" si="76"/>
        <v>0</v>
      </c>
      <c r="AY61" s="463">
        <f t="shared" si="77"/>
        <v>0</v>
      </c>
      <c r="AZ61" s="471">
        <f t="shared" si="78"/>
        <v>0</v>
      </c>
      <c r="BA61" s="463">
        <f t="shared" si="79"/>
        <v>0</v>
      </c>
      <c r="BB61" s="471">
        <f t="shared" si="80"/>
        <v>0</v>
      </c>
      <c r="BC61" s="463">
        <f t="shared" si="81"/>
        <v>0</v>
      </c>
      <c r="BD61" s="471">
        <f t="shared" si="82"/>
        <v>0</v>
      </c>
      <c r="BE61" s="463">
        <f t="shared" si="83"/>
        <v>0</v>
      </c>
      <c r="BF61" s="471">
        <f t="shared" si="84"/>
        <v>0</v>
      </c>
      <c r="BG61" s="463">
        <f t="shared" si="85"/>
        <v>0</v>
      </c>
      <c r="BH61" s="471">
        <f t="shared" si="86"/>
        <v>0</v>
      </c>
      <c r="BI61" s="463">
        <f t="shared" si="87"/>
        <v>0</v>
      </c>
      <c r="BJ61" s="471">
        <f t="shared" si="88"/>
        <v>0</v>
      </c>
      <c r="BK61" s="463">
        <f t="shared" si="89"/>
        <v>0</v>
      </c>
      <c r="BL61" s="471">
        <f t="shared" si="90"/>
        <v>0</v>
      </c>
      <c r="BM61" s="463">
        <f t="shared" si="91"/>
        <v>0</v>
      </c>
      <c r="BN61" s="471">
        <f t="shared" si="92"/>
        <v>0</v>
      </c>
      <c r="BO61" s="463">
        <f t="shared" si="93"/>
        <v>0</v>
      </c>
      <c r="BP61" s="471">
        <f t="shared" si="94"/>
        <v>0</v>
      </c>
      <c r="BQ61" s="463">
        <f t="shared" si="95"/>
        <v>0</v>
      </c>
    </row>
    <row r="62" spans="1:69" x14ac:dyDescent="0.15">
      <c r="A62" s="448" t="str">
        <f t="shared" si="96"/>
        <v/>
      </c>
      <c r="B62" s="465" t="s">
        <v>442</v>
      </c>
      <c r="C62" s="466"/>
      <c r="D62" s="467"/>
      <c r="E62" s="468"/>
      <c r="F62" s="466"/>
      <c r="G62" s="472" t="str">
        <f t="shared" si="97"/>
        <v/>
      </c>
      <c r="H62" s="470"/>
      <c r="I62" s="463">
        <f t="shared" si="98"/>
        <v>0</v>
      </c>
      <c r="J62" s="471">
        <f t="shared" si="99"/>
        <v>0</v>
      </c>
      <c r="K62" s="463">
        <f t="shared" si="100"/>
        <v>0</v>
      </c>
      <c r="L62" s="471">
        <f t="shared" si="101"/>
        <v>0</v>
      </c>
      <c r="M62" s="463">
        <f t="shared" si="102"/>
        <v>0</v>
      </c>
      <c r="N62" s="471">
        <f t="shared" si="40"/>
        <v>0</v>
      </c>
      <c r="O62" s="463">
        <f t="shared" si="41"/>
        <v>0</v>
      </c>
      <c r="P62" s="471">
        <f t="shared" si="42"/>
        <v>0</v>
      </c>
      <c r="Q62" s="463">
        <f t="shared" si="43"/>
        <v>0</v>
      </c>
      <c r="R62" s="471">
        <f t="shared" si="44"/>
        <v>0</v>
      </c>
      <c r="S62" s="463">
        <f t="shared" si="45"/>
        <v>0</v>
      </c>
      <c r="T62" s="471">
        <f t="shared" si="46"/>
        <v>0</v>
      </c>
      <c r="U62" s="463">
        <f t="shared" si="47"/>
        <v>0</v>
      </c>
      <c r="V62" s="471">
        <f t="shared" si="48"/>
        <v>0</v>
      </c>
      <c r="W62" s="463">
        <f t="shared" si="49"/>
        <v>0</v>
      </c>
      <c r="X62" s="471">
        <f t="shared" si="50"/>
        <v>0</v>
      </c>
      <c r="Y62" s="463">
        <f t="shared" si="51"/>
        <v>0</v>
      </c>
      <c r="Z62" s="471">
        <f t="shared" si="52"/>
        <v>0</v>
      </c>
      <c r="AA62" s="463">
        <f t="shared" si="53"/>
        <v>0</v>
      </c>
      <c r="AB62" s="471">
        <f t="shared" si="54"/>
        <v>0</v>
      </c>
      <c r="AC62" s="463">
        <f t="shared" si="55"/>
        <v>0</v>
      </c>
      <c r="AD62" s="471">
        <f t="shared" si="56"/>
        <v>0</v>
      </c>
      <c r="AE62" s="463">
        <f t="shared" si="57"/>
        <v>0</v>
      </c>
      <c r="AF62" s="471">
        <f t="shared" si="58"/>
        <v>0</v>
      </c>
      <c r="AG62" s="463">
        <f t="shared" si="59"/>
        <v>0</v>
      </c>
      <c r="AH62" s="471">
        <f t="shared" si="60"/>
        <v>0</v>
      </c>
      <c r="AI62" s="463">
        <f t="shared" si="61"/>
        <v>0</v>
      </c>
      <c r="AJ62" s="471">
        <f t="shared" si="62"/>
        <v>0</v>
      </c>
      <c r="AK62" s="463">
        <f t="shared" si="63"/>
        <v>0</v>
      </c>
      <c r="AL62" s="471">
        <f t="shared" si="64"/>
        <v>0</v>
      </c>
      <c r="AM62" s="463">
        <f t="shared" si="65"/>
        <v>0</v>
      </c>
      <c r="AN62" s="471">
        <f t="shared" si="66"/>
        <v>0</v>
      </c>
      <c r="AO62" s="463">
        <f t="shared" si="67"/>
        <v>0</v>
      </c>
      <c r="AP62" s="471">
        <f t="shared" si="68"/>
        <v>0</v>
      </c>
      <c r="AQ62" s="463">
        <f t="shared" si="69"/>
        <v>0</v>
      </c>
      <c r="AR62" s="471">
        <f t="shared" si="70"/>
        <v>0</v>
      </c>
      <c r="AS62" s="463">
        <f t="shared" si="71"/>
        <v>0</v>
      </c>
      <c r="AT62" s="471">
        <f t="shared" si="72"/>
        <v>0</v>
      </c>
      <c r="AU62" s="463">
        <f t="shared" si="73"/>
        <v>0</v>
      </c>
      <c r="AV62" s="471">
        <f t="shared" si="74"/>
        <v>0</v>
      </c>
      <c r="AW62" s="463">
        <f t="shared" si="75"/>
        <v>0</v>
      </c>
      <c r="AX62" s="471">
        <f t="shared" si="76"/>
        <v>0</v>
      </c>
      <c r="AY62" s="463">
        <f t="shared" si="77"/>
        <v>0</v>
      </c>
      <c r="AZ62" s="471">
        <f t="shared" si="78"/>
        <v>0</v>
      </c>
      <c r="BA62" s="463">
        <f t="shared" si="79"/>
        <v>0</v>
      </c>
      <c r="BB62" s="471">
        <f t="shared" si="80"/>
        <v>0</v>
      </c>
      <c r="BC62" s="463">
        <f t="shared" si="81"/>
        <v>0</v>
      </c>
      <c r="BD62" s="471">
        <f t="shared" si="82"/>
        <v>0</v>
      </c>
      <c r="BE62" s="463">
        <f t="shared" si="83"/>
        <v>0</v>
      </c>
      <c r="BF62" s="471">
        <f t="shared" si="84"/>
        <v>0</v>
      </c>
      <c r="BG62" s="463">
        <f t="shared" si="85"/>
        <v>0</v>
      </c>
      <c r="BH62" s="471">
        <f t="shared" si="86"/>
        <v>0</v>
      </c>
      <c r="BI62" s="463">
        <f t="shared" si="87"/>
        <v>0</v>
      </c>
      <c r="BJ62" s="471">
        <f t="shared" si="88"/>
        <v>0</v>
      </c>
      <c r="BK62" s="463">
        <f t="shared" si="89"/>
        <v>0</v>
      </c>
      <c r="BL62" s="471">
        <f t="shared" si="90"/>
        <v>0</v>
      </c>
      <c r="BM62" s="463">
        <f t="shared" si="91"/>
        <v>0</v>
      </c>
      <c r="BN62" s="471">
        <f t="shared" si="92"/>
        <v>0</v>
      </c>
      <c r="BO62" s="463">
        <f t="shared" si="93"/>
        <v>0</v>
      </c>
      <c r="BP62" s="471">
        <f t="shared" si="94"/>
        <v>0</v>
      </c>
      <c r="BQ62" s="463">
        <f t="shared" si="95"/>
        <v>0</v>
      </c>
    </row>
    <row r="63" spans="1:69" x14ac:dyDescent="0.15">
      <c r="A63" s="448" t="str">
        <f t="shared" si="96"/>
        <v/>
      </c>
      <c r="B63" s="465" t="s">
        <v>442</v>
      </c>
      <c r="C63" s="466"/>
      <c r="D63" s="467"/>
      <c r="E63" s="468"/>
      <c r="F63" s="466"/>
      <c r="G63" s="472" t="str">
        <f t="shared" si="97"/>
        <v/>
      </c>
      <c r="H63" s="470"/>
      <c r="I63" s="463">
        <f t="shared" si="98"/>
        <v>0</v>
      </c>
      <c r="J63" s="471">
        <f t="shared" si="99"/>
        <v>0</v>
      </c>
      <c r="K63" s="463">
        <f t="shared" si="100"/>
        <v>0</v>
      </c>
      <c r="L63" s="471">
        <f t="shared" si="101"/>
        <v>0</v>
      </c>
      <c r="M63" s="463">
        <f t="shared" si="102"/>
        <v>0</v>
      </c>
      <c r="N63" s="471">
        <f t="shared" si="40"/>
        <v>0</v>
      </c>
      <c r="O63" s="463">
        <f t="shared" si="41"/>
        <v>0</v>
      </c>
      <c r="P63" s="471">
        <f t="shared" si="42"/>
        <v>0</v>
      </c>
      <c r="Q63" s="463">
        <f t="shared" si="43"/>
        <v>0</v>
      </c>
      <c r="R63" s="471">
        <f t="shared" si="44"/>
        <v>0</v>
      </c>
      <c r="S63" s="463">
        <f t="shared" si="45"/>
        <v>0</v>
      </c>
      <c r="T63" s="471">
        <f t="shared" si="46"/>
        <v>0</v>
      </c>
      <c r="U63" s="463">
        <f t="shared" si="47"/>
        <v>0</v>
      </c>
      <c r="V63" s="471">
        <f t="shared" si="48"/>
        <v>0</v>
      </c>
      <c r="W63" s="463">
        <f t="shared" si="49"/>
        <v>0</v>
      </c>
      <c r="X63" s="471">
        <f t="shared" si="50"/>
        <v>0</v>
      </c>
      <c r="Y63" s="463">
        <f t="shared" si="51"/>
        <v>0</v>
      </c>
      <c r="Z63" s="471">
        <f t="shared" si="52"/>
        <v>0</v>
      </c>
      <c r="AA63" s="463">
        <f t="shared" si="53"/>
        <v>0</v>
      </c>
      <c r="AB63" s="471">
        <f t="shared" si="54"/>
        <v>0</v>
      </c>
      <c r="AC63" s="463">
        <f t="shared" si="55"/>
        <v>0</v>
      </c>
      <c r="AD63" s="471">
        <f t="shared" si="56"/>
        <v>0</v>
      </c>
      <c r="AE63" s="463">
        <f t="shared" si="57"/>
        <v>0</v>
      </c>
      <c r="AF63" s="471">
        <f t="shared" si="58"/>
        <v>0</v>
      </c>
      <c r="AG63" s="463">
        <f t="shared" si="59"/>
        <v>0</v>
      </c>
      <c r="AH63" s="471">
        <f t="shared" si="60"/>
        <v>0</v>
      </c>
      <c r="AI63" s="463">
        <f t="shared" si="61"/>
        <v>0</v>
      </c>
      <c r="AJ63" s="471">
        <f t="shared" si="62"/>
        <v>0</v>
      </c>
      <c r="AK63" s="463">
        <f t="shared" si="63"/>
        <v>0</v>
      </c>
      <c r="AL63" s="471">
        <f t="shared" si="64"/>
        <v>0</v>
      </c>
      <c r="AM63" s="463">
        <f t="shared" si="65"/>
        <v>0</v>
      </c>
      <c r="AN63" s="471">
        <f t="shared" si="66"/>
        <v>0</v>
      </c>
      <c r="AO63" s="463">
        <f t="shared" si="67"/>
        <v>0</v>
      </c>
      <c r="AP63" s="471">
        <f t="shared" si="68"/>
        <v>0</v>
      </c>
      <c r="AQ63" s="463">
        <f t="shared" si="69"/>
        <v>0</v>
      </c>
      <c r="AR63" s="471">
        <f t="shared" si="70"/>
        <v>0</v>
      </c>
      <c r="AS63" s="463">
        <f t="shared" si="71"/>
        <v>0</v>
      </c>
      <c r="AT63" s="471">
        <f t="shared" si="72"/>
        <v>0</v>
      </c>
      <c r="AU63" s="463">
        <f t="shared" si="73"/>
        <v>0</v>
      </c>
      <c r="AV63" s="471">
        <f t="shared" si="74"/>
        <v>0</v>
      </c>
      <c r="AW63" s="463">
        <f t="shared" si="75"/>
        <v>0</v>
      </c>
      <c r="AX63" s="471">
        <f t="shared" si="76"/>
        <v>0</v>
      </c>
      <c r="AY63" s="463">
        <f t="shared" si="77"/>
        <v>0</v>
      </c>
      <c r="AZ63" s="471">
        <f t="shared" si="78"/>
        <v>0</v>
      </c>
      <c r="BA63" s="463">
        <f t="shared" si="79"/>
        <v>0</v>
      </c>
      <c r="BB63" s="471">
        <f t="shared" si="80"/>
        <v>0</v>
      </c>
      <c r="BC63" s="463">
        <f t="shared" si="81"/>
        <v>0</v>
      </c>
      <c r="BD63" s="471">
        <f t="shared" si="82"/>
        <v>0</v>
      </c>
      <c r="BE63" s="463">
        <f t="shared" si="83"/>
        <v>0</v>
      </c>
      <c r="BF63" s="471">
        <f t="shared" si="84"/>
        <v>0</v>
      </c>
      <c r="BG63" s="463">
        <f t="shared" si="85"/>
        <v>0</v>
      </c>
      <c r="BH63" s="471">
        <f t="shared" si="86"/>
        <v>0</v>
      </c>
      <c r="BI63" s="463">
        <f t="shared" si="87"/>
        <v>0</v>
      </c>
      <c r="BJ63" s="471">
        <f t="shared" si="88"/>
        <v>0</v>
      </c>
      <c r="BK63" s="463">
        <f t="shared" si="89"/>
        <v>0</v>
      </c>
      <c r="BL63" s="471">
        <f t="shared" si="90"/>
        <v>0</v>
      </c>
      <c r="BM63" s="463">
        <f t="shared" si="91"/>
        <v>0</v>
      </c>
      <c r="BN63" s="471">
        <f t="shared" si="92"/>
        <v>0</v>
      </c>
      <c r="BO63" s="463">
        <f t="shared" si="93"/>
        <v>0</v>
      </c>
      <c r="BP63" s="471">
        <f t="shared" si="94"/>
        <v>0</v>
      </c>
      <c r="BQ63" s="463">
        <f t="shared" si="95"/>
        <v>0</v>
      </c>
    </row>
    <row r="64" spans="1:69" x14ac:dyDescent="0.15">
      <c r="A64" s="448" t="str">
        <f t="shared" si="96"/>
        <v/>
      </c>
      <c r="B64" s="465" t="s">
        <v>442</v>
      </c>
      <c r="C64" s="466"/>
      <c r="D64" s="467"/>
      <c r="E64" s="468"/>
      <c r="F64" s="466"/>
      <c r="G64" s="472" t="str">
        <f t="shared" si="97"/>
        <v/>
      </c>
      <c r="H64" s="470"/>
      <c r="I64" s="463">
        <f t="shared" si="98"/>
        <v>0</v>
      </c>
      <c r="J64" s="471">
        <f t="shared" si="99"/>
        <v>0</v>
      </c>
      <c r="K64" s="463">
        <f t="shared" si="100"/>
        <v>0</v>
      </c>
      <c r="L64" s="471">
        <f t="shared" si="101"/>
        <v>0</v>
      </c>
      <c r="M64" s="463">
        <f t="shared" si="102"/>
        <v>0</v>
      </c>
      <c r="N64" s="471">
        <f t="shared" si="40"/>
        <v>0</v>
      </c>
      <c r="O64" s="463">
        <f t="shared" si="41"/>
        <v>0</v>
      </c>
      <c r="P64" s="471">
        <f t="shared" si="42"/>
        <v>0</v>
      </c>
      <c r="Q64" s="463">
        <f t="shared" si="43"/>
        <v>0</v>
      </c>
      <c r="R64" s="471">
        <f t="shared" si="44"/>
        <v>0</v>
      </c>
      <c r="S64" s="463">
        <f t="shared" si="45"/>
        <v>0</v>
      </c>
      <c r="T64" s="471">
        <f t="shared" si="46"/>
        <v>0</v>
      </c>
      <c r="U64" s="463">
        <f t="shared" si="47"/>
        <v>0</v>
      </c>
      <c r="V64" s="471">
        <f t="shared" si="48"/>
        <v>0</v>
      </c>
      <c r="W64" s="463">
        <f t="shared" si="49"/>
        <v>0</v>
      </c>
      <c r="X64" s="471">
        <f t="shared" si="50"/>
        <v>0</v>
      </c>
      <c r="Y64" s="463">
        <f t="shared" si="51"/>
        <v>0</v>
      </c>
      <c r="Z64" s="471">
        <f t="shared" si="52"/>
        <v>0</v>
      </c>
      <c r="AA64" s="463">
        <f t="shared" si="53"/>
        <v>0</v>
      </c>
      <c r="AB64" s="471">
        <f t="shared" si="54"/>
        <v>0</v>
      </c>
      <c r="AC64" s="463">
        <f t="shared" si="55"/>
        <v>0</v>
      </c>
      <c r="AD64" s="471">
        <f t="shared" si="56"/>
        <v>0</v>
      </c>
      <c r="AE64" s="463">
        <f t="shared" si="57"/>
        <v>0</v>
      </c>
      <c r="AF64" s="471">
        <f t="shared" si="58"/>
        <v>0</v>
      </c>
      <c r="AG64" s="463">
        <f t="shared" si="59"/>
        <v>0</v>
      </c>
      <c r="AH64" s="471">
        <f t="shared" si="60"/>
        <v>0</v>
      </c>
      <c r="AI64" s="463">
        <f t="shared" si="61"/>
        <v>0</v>
      </c>
      <c r="AJ64" s="471">
        <f t="shared" si="62"/>
        <v>0</v>
      </c>
      <c r="AK64" s="463">
        <f t="shared" si="63"/>
        <v>0</v>
      </c>
      <c r="AL64" s="471">
        <f t="shared" si="64"/>
        <v>0</v>
      </c>
      <c r="AM64" s="463">
        <f t="shared" si="65"/>
        <v>0</v>
      </c>
      <c r="AN64" s="471">
        <f t="shared" si="66"/>
        <v>0</v>
      </c>
      <c r="AO64" s="463">
        <f t="shared" si="67"/>
        <v>0</v>
      </c>
      <c r="AP64" s="471">
        <f t="shared" si="68"/>
        <v>0</v>
      </c>
      <c r="AQ64" s="463">
        <f t="shared" si="69"/>
        <v>0</v>
      </c>
      <c r="AR64" s="471">
        <f t="shared" si="70"/>
        <v>0</v>
      </c>
      <c r="AS64" s="463">
        <f t="shared" si="71"/>
        <v>0</v>
      </c>
      <c r="AT64" s="471">
        <f t="shared" si="72"/>
        <v>0</v>
      </c>
      <c r="AU64" s="463">
        <f t="shared" si="73"/>
        <v>0</v>
      </c>
      <c r="AV64" s="471">
        <f t="shared" si="74"/>
        <v>0</v>
      </c>
      <c r="AW64" s="463">
        <f t="shared" si="75"/>
        <v>0</v>
      </c>
      <c r="AX64" s="471">
        <f t="shared" si="76"/>
        <v>0</v>
      </c>
      <c r="AY64" s="463">
        <f t="shared" si="77"/>
        <v>0</v>
      </c>
      <c r="AZ64" s="471">
        <f t="shared" si="78"/>
        <v>0</v>
      </c>
      <c r="BA64" s="463">
        <f t="shared" si="79"/>
        <v>0</v>
      </c>
      <c r="BB64" s="471">
        <f t="shared" si="80"/>
        <v>0</v>
      </c>
      <c r="BC64" s="463">
        <f t="shared" si="81"/>
        <v>0</v>
      </c>
      <c r="BD64" s="471">
        <f t="shared" si="82"/>
        <v>0</v>
      </c>
      <c r="BE64" s="463">
        <f t="shared" si="83"/>
        <v>0</v>
      </c>
      <c r="BF64" s="471">
        <f t="shared" si="84"/>
        <v>0</v>
      </c>
      <c r="BG64" s="463">
        <f t="shared" si="85"/>
        <v>0</v>
      </c>
      <c r="BH64" s="471">
        <f t="shared" si="86"/>
        <v>0</v>
      </c>
      <c r="BI64" s="463">
        <f t="shared" si="87"/>
        <v>0</v>
      </c>
      <c r="BJ64" s="471">
        <f t="shared" si="88"/>
        <v>0</v>
      </c>
      <c r="BK64" s="463">
        <f t="shared" si="89"/>
        <v>0</v>
      </c>
      <c r="BL64" s="471">
        <f t="shared" si="90"/>
        <v>0</v>
      </c>
      <c r="BM64" s="463">
        <f t="shared" si="91"/>
        <v>0</v>
      </c>
      <c r="BN64" s="471">
        <f t="shared" si="92"/>
        <v>0</v>
      </c>
      <c r="BO64" s="463">
        <f t="shared" si="93"/>
        <v>0</v>
      </c>
      <c r="BP64" s="471">
        <f t="shared" si="94"/>
        <v>0</v>
      </c>
      <c r="BQ64" s="463">
        <f t="shared" si="95"/>
        <v>0</v>
      </c>
    </row>
    <row r="65" spans="1:69" x14ac:dyDescent="0.15">
      <c r="A65" s="448" t="str">
        <f t="shared" si="96"/>
        <v/>
      </c>
      <c r="B65" s="465" t="s">
        <v>442</v>
      </c>
      <c r="C65" s="466"/>
      <c r="D65" s="467"/>
      <c r="E65" s="468"/>
      <c r="F65" s="466"/>
      <c r="G65" s="472" t="str">
        <f t="shared" si="97"/>
        <v/>
      </c>
      <c r="H65" s="470"/>
      <c r="I65" s="463">
        <f t="shared" si="98"/>
        <v>0</v>
      </c>
      <c r="J65" s="471">
        <f t="shared" si="99"/>
        <v>0</v>
      </c>
      <c r="K65" s="463">
        <f t="shared" si="100"/>
        <v>0</v>
      </c>
      <c r="L65" s="471">
        <f t="shared" si="101"/>
        <v>0</v>
      </c>
      <c r="M65" s="463">
        <f t="shared" si="102"/>
        <v>0</v>
      </c>
      <c r="N65" s="471">
        <f t="shared" si="40"/>
        <v>0</v>
      </c>
      <c r="O65" s="463">
        <f t="shared" si="41"/>
        <v>0</v>
      </c>
      <c r="P65" s="471">
        <f t="shared" si="42"/>
        <v>0</v>
      </c>
      <c r="Q65" s="463">
        <f t="shared" si="43"/>
        <v>0</v>
      </c>
      <c r="R65" s="471">
        <f t="shared" si="44"/>
        <v>0</v>
      </c>
      <c r="S65" s="463">
        <f t="shared" si="45"/>
        <v>0</v>
      </c>
      <c r="T65" s="471">
        <f t="shared" si="46"/>
        <v>0</v>
      </c>
      <c r="U65" s="463">
        <f t="shared" si="47"/>
        <v>0</v>
      </c>
      <c r="V65" s="471">
        <f t="shared" si="48"/>
        <v>0</v>
      </c>
      <c r="W65" s="463">
        <f t="shared" si="49"/>
        <v>0</v>
      </c>
      <c r="X65" s="471">
        <f t="shared" si="50"/>
        <v>0</v>
      </c>
      <c r="Y65" s="463">
        <f t="shared" si="51"/>
        <v>0</v>
      </c>
      <c r="Z65" s="471">
        <f t="shared" si="52"/>
        <v>0</v>
      </c>
      <c r="AA65" s="463">
        <f t="shared" si="53"/>
        <v>0</v>
      </c>
      <c r="AB65" s="471">
        <f t="shared" si="54"/>
        <v>0</v>
      </c>
      <c r="AC65" s="463">
        <f t="shared" si="55"/>
        <v>0</v>
      </c>
      <c r="AD65" s="471">
        <f t="shared" si="56"/>
        <v>0</v>
      </c>
      <c r="AE65" s="463">
        <f t="shared" si="57"/>
        <v>0</v>
      </c>
      <c r="AF65" s="471">
        <f t="shared" si="58"/>
        <v>0</v>
      </c>
      <c r="AG65" s="463">
        <f t="shared" si="59"/>
        <v>0</v>
      </c>
      <c r="AH65" s="471">
        <f t="shared" si="60"/>
        <v>0</v>
      </c>
      <c r="AI65" s="463">
        <f t="shared" si="61"/>
        <v>0</v>
      </c>
      <c r="AJ65" s="471">
        <f t="shared" si="62"/>
        <v>0</v>
      </c>
      <c r="AK65" s="463">
        <f t="shared" si="63"/>
        <v>0</v>
      </c>
      <c r="AL65" s="471">
        <f t="shared" si="64"/>
        <v>0</v>
      </c>
      <c r="AM65" s="463">
        <f t="shared" si="65"/>
        <v>0</v>
      </c>
      <c r="AN65" s="471">
        <f t="shared" si="66"/>
        <v>0</v>
      </c>
      <c r="AO65" s="463">
        <f t="shared" si="67"/>
        <v>0</v>
      </c>
      <c r="AP65" s="471">
        <f t="shared" si="68"/>
        <v>0</v>
      </c>
      <c r="AQ65" s="463">
        <f t="shared" si="69"/>
        <v>0</v>
      </c>
      <c r="AR65" s="471">
        <f t="shared" si="70"/>
        <v>0</v>
      </c>
      <c r="AS65" s="463">
        <f t="shared" si="71"/>
        <v>0</v>
      </c>
      <c r="AT65" s="471">
        <f t="shared" si="72"/>
        <v>0</v>
      </c>
      <c r="AU65" s="463">
        <f t="shared" si="73"/>
        <v>0</v>
      </c>
      <c r="AV65" s="471">
        <f t="shared" si="74"/>
        <v>0</v>
      </c>
      <c r="AW65" s="463">
        <f t="shared" si="75"/>
        <v>0</v>
      </c>
      <c r="AX65" s="471">
        <f t="shared" si="76"/>
        <v>0</v>
      </c>
      <c r="AY65" s="463">
        <f t="shared" si="77"/>
        <v>0</v>
      </c>
      <c r="AZ65" s="471">
        <f t="shared" si="78"/>
        <v>0</v>
      </c>
      <c r="BA65" s="463">
        <f t="shared" si="79"/>
        <v>0</v>
      </c>
      <c r="BB65" s="471">
        <f t="shared" si="80"/>
        <v>0</v>
      </c>
      <c r="BC65" s="463">
        <f t="shared" si="81"/>
        <v>0</v>
      </c>
      <c r="BD65" s="471">
        <f t="shared" si="82"/>
        <v>0</v>
      </c>
      <c r="BE65" s="463">
        <f t="shared" si="83"/>
        <v>0</v>
      </c>
      <c r="BF65" s="471">
        <f t="shared" si="84"/>
        <v>0</v>
      </c>
      <c r="BG65" s="463">
        <f t="shared" si="85"/>
        <v>0</v>
      </c>
      <c r="BH65" s="471">
        <f t="shared" si="86"/>
        <v>0</v>
      </c>
      <c r="BI65" s="463">
        <f t="shared" si="87"/>
        <v>0</v>
      </c>
      <c r="BJ65" s="471">
        <f t="shared" si="88"/>
        <v>0</v>
      </c>
      <c r="BK65" s="463">
        <f t="shared" si="89"/>
        <v>0</v>
      </c>
      <c r="BL65" s="471">
        <f t="shared" si="90"/>
        <v>0</v>
      </c>
      <c r="BM65" s="463">
        <f t="shared" si="91"/>
        <v>0</v>
      </c>
      <c r="BN65" s="471">
        <f t="shared" si="92"/>
        <v>0</v>
      </c>
      <c r="BO65" s="463">
        <f t="shared" si="93"/>
        <v>0</v>
      </c>
      <c r="BP65" s="471">
        <f t="shared" si="94"/>
        <v>0</v>
      </c>
      <c r="BQ65" s="463">
        <f t="shared" si="95"/>
        <v>0</v>
      </c>
    </row>
    <row r="66" spans="1:69" x14ac:dyDescent="0.15">
      <c r="A66" s="448" t="str">
        <f t="shared" si="96"/>
        <v/>
      </c>
      <c r="B66" s="465" t="s">
        <v>442</v>
      </c>
      <c r="C66" s="466"/>
      <c r="D66" s="467"/>
      <c r="E66" s="468"/>
      <c r="F66" s="466"/>
      <c r="G66" s="472" t="str">
        <f t="shared" si="97"/>
        <v/>
      </c>
      <c r="H66" s="470"/>
      <c r="I66" s="463">
        <f t="shared" si="98"/>
        <v>0</v>
      </c>
      <c r="J66" s="471">
        <f t="shared" si="99"/>
        <v>0</v>
      </c>
      <c r="K66" s="463">
        <f t="shared" si="100"/>
        <v>0</v>
      </c>
      <c r="L66" s="471">
        <f t="shared" si="101"/>
        <v>0</v>
      </c>
      <c r="M66" s="463">
        <f t="shared" si="102"/>
        <v>0</v>
      </c>
      <c r="N66" s="471">
        <f t="shared" si="40"/>
        <v>0</v>
      </c>
      <c r="O66" s="463">
        <f t="shared" si="41"/>
        <v>0</v>
      </c>
      <c r="P66" s="471">
        <f t="shared" si="42"/>
        <v>0</v>
      </c>
      <c r="Q66" s="463">
        <f t="shared" si="43"/>
        <v>0</v>
      </c>
      <c r="R66" s="471">
        <f t="shared" si="44"/>
        <v>0</v>
      </c>
      <c r="S66" s="463">
        <f t="shared" si="45"/>
        <v>0</v>
      </c>
      <c r="T66" s="471">
        <f t="shared" si="46"/>
        <v>0</v>
      </c>
      <c r="U66" s="463">
        <f t="shared" si="47"/>
        <v>0</v>
      </c>
      <c r="V66" s="471">
        <f t="shared" si="48"/>
        <v>0</v>
      </c>
      <c r="W66" s="463">
        <f t="shared" si="49"/>
        <v>0</v>
      </c>
      <c r="X66" s="471">
        <f t="shared" si="50"/>
        <v>0</v>
      </c>
      <c r="Y66" s="463">
        <f t="shared" si="51"/>
        <v>0</v>
      </c>
      <c r="Z66" s="471">
        <f t="shared" si="52"/>
        <v>0</v>
      </c>
      <c r="AA66" s="463">
        <f t="shared" si="53"/>
        <v>0</v>
      </c>
      <c r="AB66" s="471">
        <f t="shared" si="54"/>
        <v>0</v>
      </c>
      <c r="AC66" s="463">
        <f t="shared" si="55"/>
        <v>0</v>
      </c>
      <c r="AD66" s="471">
        <f t="shared" si="56"/>
        <v>0</v>
      </c>
      <c r="AE66" s="463">
        <f t="shared" si="57"/>
        <v>0</v>
      </c>
      <c r="AF66" s="471">
        <f t="shared" si="58"/>
        <v>0</v>
      </c>
      <c r="AG66" s="463">
        <f t="shared" si="59"/>
        <v>0</v>
      </c>
      <c r="AH66" s="471">
        <f t="shared" si="60"/>
        <v>0</v>
      </c>
      <c r="AI66" s="463">
        <f t="shared" si="61"/>
        <v>0</v>
      </c>
      <c r="AJ66" s="471">
        <f t="shared" si="62"/>
        <v>0</v>
      </c>
      <c r="AK66" s="463">
        <f t="shared" si="63"/>
        <v>0</v>
      </c>
      <c r="AL66" s="471">
        <f t="shared" si="64"/>
        <v>0</v>
      </c>
      <c r="AM66" s="463">
        <f t="shared" si="65"/>
        <v>0</v>
      </c>
      <c r="AN66" s="471">
        <f t="shared" si="66"/>
        <v>0</v>
      </c>
      <c r="AO66" s="463">
        <f t="shared" si="67"/>
        <v>0</v>
      </c>
      <c r="AP66" s="471">
        <f t="shared" si="68"/>
        <v>0</v>
      </c>
      <c r="AQ66" s="463">
        <f t="shared" si="69"/>
        <v>0</v>
      </c>
      <c r="AR66" s="471">
        <f t="shared" si="70"/>
        <v>0</v>
      </c>
      <c r="AS66" s="463">
        <f t="shared" si="71"/>
        <v>0</v>
      </c>
      <c r="AT66" s="471">
        <f t="shared" si="72"/>
        <v>0</v>
      </c>
      <c r="AU66" s="463">
        <f t="shared" si="73"/>
        <v>0</v>
      </c>
      <c r="AV66" s="471">
        <f t="shared" si="74"/>
        <v>0</v>
      </c>
      <c r="AW66" s="463">
        <f t="shared" si="75"/>
        <v>0</v>
      </c>
      <c r="AX66" s="471">
        <f t="shared" si="76"/>
        <v>0</v>
      </c>
      <c r="AY66" s="463">
        <f t="shared" si="77"/>
        <v>0</v>
      </c>
      <c r="AZ66" s="471">
        <f t="shared" si="78"/>
        <v>0</v>
      </c>
      <c r="BA66" s="463">
        <f t="shared" si="79"/>
        <v>0</v>
      </c>
      <c r="BB66" s="471">
        <f t="shared" si="80"/>
        <v>0</v>
      </c>
      <c r="BC66" s="463">
        <f t="shared" si="81"/>
        <v>0</v>
      </c>
      <c r="BD66" s="471">
        <f t="shared" si="82"/>
        <v>0</v>
      </c>
      <c r="BE66" s="463">
        <f t="shared" si="83"/>
        <v>0</v>
      </c>
      <c r="BF66" s="471">
        <f t="shared" si="84"/>
        <v>0</v>
      </c>
      <c r="BG66" s="463">
        <f t="shared" si="85"/>
        <v>0</v>
      </c>
      <c r="BH66" s="471">
        <f t="shared" si="86"/>
        <v>0</v>
      </c>
      <c r="BI66" s="463">
        <f t="shared" si="87"/>
        <v>0</v>
      </c>
      <c r="BJ66" s="471">
        <f t="shared" si="88"/>
        <v>0</v>
      </c>
      <c r="BK66" s="463">
        <f t="shared" si="89"/>
        <v>0</v>
      </c>
      <c r="BL66" s="471">
        <f t="shared" si="90"/>
        <v>0</v>
      </c>
      <c r="BM66" s="463">
        <f t="shared" si="91"/>
        <v>0</v>
      </c>
      <c r="BN66" s="471">
        <f t="shared" si="92"/>
        <v>0</v>
      </c>
      <c r="BO66" s="463">
        <f t="shared" si="93"/>
        <v>0</v>
      </c>
      <c r="BP66" s="471">
        <f t="shared" si="94"/>
        <v>0</v>
      </c>
      <c r="BQ66" s="463">
        <f t="shared" si="95"/>
        <v>0</v>
      </c>
    </row>
    <row r="67" spans="1:69" x14ac:dyDescent="0.15">
      <c r="A67" s="448" t="str">
        <f t="shared" si="96"/>
        <v/>
      </c>
      <c r="B67" s="465" t="s">
        <v>442</v>
      </c>
      <c r="C67" s="466"/>
      <c r="D67" s="467"/>
      <c r="E67" s="468"/>
      <c r="F67" s="466"/>
      <c r="G67" s="472" t="str">
        <f t="shared" si="97"/>
        <v/>
      </c>
      <c r="H67" s="470"/>
      <c r="I67" s="463">
        <f t="shared" si="98"/>
        <v>0</v>
      </c>
      <c r="J67" s="471">
        <f t="shared" si="99"/>
        <v>0</v>
      </c>
      <c r="K67" s="463">
        <f t="shared" si="100"/>
        <v>0</v>
      </c>
      <c r="L67" s="471">
        <f t="shared" si="101"/>
        <v>0</v>
      </c>
      <c r="M67" s="463">
        <f t="shared" si="102"/>
        <v>0</v>
      </c>
      <c r="N67" s="471">
        <f t="shared" si="40"/>
        <v>0</v>
      </c>
      <c r="O67" s="463">
        <f t="shared" si="41"/>
        <v>0</v>
      </c>
      <c r="P67" s="471">
        <f t="shared" si="42"/>
        <v>0</v>
      </c>
      <c r="Q67" s="463">
        <f t="shared" si="43"/>
        <v>0</v>
      </c>
      <c r="R67" s="471">
        <f t="shared" si="44"/>
        <v>0</v>
      </c>
      <c r="S67" s="463">
        <f t="shared" si="45"/>
        <v>0</v>
      </c>
      <c r="T67" s="471">
        <f t="shared" si="46"/>
        <v>0</v>
      </c>
      <c r="U67" s="463">
        <f t="shared" si="47"/>
        <v>0</v>
      </c>
      <c r="V67" s="471">
        <f t="shared" si="48"/>
        <v>0</v>
      </c>
      <c r="W67" s="463">
        <f t="shared" si="49"/>
        <v>0</v>
      </c>
      <c r="X67" s="471">
        <f t="shared" si="50"/>
        <v>0</v>
      </c>
      <c r="Y67" s="463">
        <f t="shared" si="51"/>
        <v>0</v>
      </c>
      <c r="Z67" s="471">
        <f t="shared" si="52"/>
        <v>0</v>
      </c>
      <c r="AA67" s="463">
        <f t="shared" si="53"/>
        <v>0</v>
      </c>
      <c r="AB67" s="471">
        <f t="shared" si="54"/>
        <v>0</v>
      </c>
      <c r="AC67" s="463">
        <f t="shared" si="55"/>
        <v>0</v>
      </c>
      <c r="AD67" s="471">
        <f t="shared" si="56"/>
        <v>0</v>
      </c>
      <c r="AE67" s="463">
        <f t="shared" si="57"/>
        <v>0</v>
      </c>
      <c r="AF67" s="471">
        <f t="shared" si="58"/>
        <v>0</v>
      </c>
      <c r="AG67" s="463">
        <f t="shared" si="59"/>
        <v>0</v>
      </c>
      <c r="AH67" s="471">
        <f t="shared" si="60"/>
        <v>0</v>
      </c>
      <c r="AI67" s="463">
        <f t="shared" si="61"/>
        <v>0</v>
      </c>
      <c r="AJ67" s="471">
        <f t="shared" si="62"/>
        <v>0</v>
      </c>
      <c r="AK67" s="463">
        <f t="shared" si="63"/>
        <v>0</v>
      </c>
      <c r="AL67" s="471">
        <f t="shared" si="64"/>
        <v>0</v>
      </c>
      <c r="AM67" s="463">
        <f t="shared" si="65"/>
        <v>0</v>
      </c>
      <c r="AN67" s="471">
        <f t="shared" si="66"/>
        <v>0</v>
      </c>
      <c r="AO67" s="463">
        <f t="shared" si="67"/>
        <v>0</v>
      </c>
      <c r="AP67" s="471">
        <f t="shared" si="68"/>
        <v>0</v>
      </c>
      <c r="AQ67" s="463">
        <f t="shared" si="69"/>
        <v>0</v>
      </c>
      <c r="AR67" s="471">
        <f t="shared" si="70"/>
        <v>0</v>
      </c>
      <c r="AS67" s="463">
        <f t="shared" si="71"/>
        <v>0</v>
      </c>
      <c r="AT67" s="471">
        <f t="shared" si="72"/>
        <v>0</v>
      </c>
      <c r="AU67" s="463">
        <f t="shared" si="73"/>
        <v>0</v>
      </c>
      <c r="AV67" s="471">
        <f t="shared" si="74"/>
        <v>0</v>
      </c>
      <c r="AW67" s="463">
        <f t="shared" si="75"/>
        <v>0</v>
      </c>
      <c r="AX67" s="471">
        <f t="shared" si="76"/>
        <v>0</v>
      </c>
      <c r="AY67" s="463">
        <f t="shared" si="77"/>
        <v>0</v>
      </c>
      <c r="AZ67" s="471">
        <f t="shared" si="78"/>
        <v>0</v>
      </c>
      <c r="BA67" s="463">
        <f t="shared" si="79"/>
        <v>0</v>
      </c>
      <c r="BB67" s="471">
        <f t="shared" si="80"/>
        <v>0</v>
      </c>
      <c r="BC67" s="463">
        <f t="shared" si="81"/>
        <v>0</v>
      </c>
      <c r="BD67" s="471">
        <f t="shared" si="82"/>
        <v>0</v>
      </c>
      <c r="BE67" s="463">
        <f t="shared" si="83"/>
        <v>0</v>
      </c>
      <c r="BF67" s="471">
        <f t="shared" si="84"/>
        <v>0</v>
      </c>
      <c r="BG67" s="463">
        <f t="shared" si="85"/>
        <v>0</v>
      </c>
      <c r="BH67" s="471">
        <f t="shared" si="86"/>
        <v>0</v>
      </c>
      <c r="BI67" s="463">
        <f t="shared" si="87"/>
        <v>0</v>
      </c>
      <c r="BJ67" s="471">
        <f t="shared" si="88"/>
        <v>0</v>
      </c>
      <c r="BK67" s="463">
        <f t="shared" si="89"/>
        <v>0</v>
      </c>
      <c r="BL67" s="471">
        <f t="shared" si="90"/>
        <v>0</v>
      </c>
      <c r="BM67" s="463">
        <f t="shared" si="91"/>
        <v>0</v>
      </c>
      <c r="BN67" s="471">
        <f t="shared" si="92"/>
        <v>0</v>
      </c>
      <c r="BO67" s="463">
        <f t="shared" si="93"/>
        <v>0</v>
      </c>
      <c r="BP67" s="471">
        <f t="shared" si="94"/>
        <v>0</v>
      </c>
      <c r="BQ67" s="463">
        <f t="shared" si="95"/>
        <v>0</v>
      </c>
    </row>
    <row r="68" spans="1:69" x14ac:dyDescent="0.15">
      <c r="A68" s="448" t="str">
        <f t="shared" si="96"/>
        <v/>
      </c>
      <c r="B68" s="465" t="s">
        <v>442</v>
      </c>
      <c r="C68" s="466"/>
      <c r="D68" s="467"/>
      <c r="E68" s="468"/>
      <c r="F68" s="466"/>
      <c r="G68" s="472" t="str">
        <f t="shared" si="97"/>
        <v/>
      </c>
      <c r="H68" s="470"/>
      <c r="I68" s="463">
        <f t="shared" si="98"/>
        <v>0</v>
      </c>
      <c r="J68" s="471">
        <f t="shared" si="99"/>
        <v>0</v>
      </c>
      <c r="K68" s="463">
        <f t="shared" si="100"/>
        <v>0</v>
      </c>
      <c r="L68" s="471">
        <f t="shared" si="101"/>
        <v>0</v>
      </c>
      <c r="M68" s="463">
        <f t="shared" si="102"/>
        <v>0</v>
      </c>
      <c r="N68" s="471">
        <f t="shared" si="40"/>
        <v>0</v>
      </c>
      <c r="O68" s="463">
        <f t="shared" si="41"/>
        <v>0</v>
      </c>
      <c r="P68" s="471">
        <f t="shared" si="42"/>
        <v>0</v>
      </c>
      <c r="Q68" s="463">
        <f t="shared" si="43"/>
        <v>0</v>
      </c>
      <c r="R68" s="471">
        <f t="shared" si="44"/>
        <v>0</v>
      </c>
      <c r="S68" s="463">
        <f t="shared" si="45"/>
        <v>0</v>
      </c>
      <c r="T68" s="471">
        <f t="shared" si="46"/>
        <v>0</v>
      </c>
      <c r="U68" s="463">
        <f t="shared" si="47"/>
        <v>0</v>
      </c>
      <c r="V68" s="471">
        <f t="shared" si="48"/>
        <v>0</v>
      </c>
      <c r="W68" s="463">
        <f t="shared" si="49"/>
        <v>0</v>
      </c>
      <c r="X68" s="471">
        <f t="shared" si="50"/>
        <v>0</v>
      </c>
      <c r="Y68" s="463">
        <f t="shared" si="51"/>
        <v>0</v>
      </c>
      <c r="Z68" s="471">
        <f t="shared" si="52"/>
        <v>0</v>
      </c>
      <c r="AA68" s="463">
        <f t="shared" si="53"/>
        <v>0</v>
      </c>
      <c r="AB68" s="471">
        <f t="shared" si="54"/>
        <v>0</v>
      </c>
      <c r="AC68" s="463">
        <f t="shared" si="55"/>
        <v>0</v>
      </c>
      <c r="AD68" s="471">
        <f t="shared" si="56"/>
        <v>0</v>
      </c>
      <c r="AE68" s="463">
        <f t="shared" si="57"/>
        <v>0</v>
      </c>
      <c r="AF68" s="471">
        <f t="shared" si="58"/>
        <v>0</v>
      </c>
      <c r="AG68" s="463">
        <f t="shared" si="59"/>
        <v>0</v>
      </c>
      <c r="AH68" s="471">
        <f t="shared" si="60"/>
        <v>0</v>
      </c>
      <c r="AI68" s="463">
        <f t="shared" si="61"/>
        <v>0</v>
      </c>
      <c r="AJ68" s="471">
        <f t="shared" si="62"/>
        <v>0</v>
      </c>
      <c r="AK68" s="463">
        <f t="shared" si="63"/>
        <v>0</v>
      </c>
      <c r="AL68" s="471">
        <f t="shared" si="64"/>
        <v>0</v>
      </c>
      <c r="AM68" s="463">
        <f t="shared" si="65"/>
        <v>0</v>
      </c>
      <c r="AN68" s="471">
        <f t="shared" si="66"/>
        <v>0</v>
      </c>
      <c r="AO68" s="463">
        <f t="shared" si="67"/>
        <v>0</v>
      </c>
      <c r="AP68" s="471">
        <f t="shared" si="68"/>
        <v>0</v>
      </c>
      <c r="AQ68" s="463">
        <f t="shared" si="69"/>
        <v>0</v>
      </c>
      <c r="AR68" s="471">
        <f t="shared" si="70"/>
        <v>0</v>
      </c>
      <c r="AS68" s="463">
        <f t="shared" si="71"/>
        <v>0</v>
      </c>
      <c r="AT68" s="471">
        <f t="shared" si="72"/>
        <v>0</v>
      </c>
      <c r="AU68" s="463">
        <f t="shared" si="73"/>
        <v>0</v>
      </c>
      <c r="AV68" s="471">
        <f t="shared" si="74"/>
        <v>0</v>
      </c>
      <c r="AW68" s="463">
        <f t="shared" si="75"/>
        <v>0</v>
      </c>
      <c r="AX68" s="471">
        <f t="shared" si="76"/>
        <v>0</v>
      </c>
      <c r="AY68" s="463">
        <f t="shared" si="77"/>
        <v>0</v>
      </c>
      <c r="AZ68" s="471">
        <f t="shared" si="78"/>
        <v>0</v>
      </c>
      <c r="BA68" s="463">
        <f t="shared" si="79"/>
        <v>0</v>
      </c>
      <c r="BB68" s="471">
        <f t="shared" si="80"/>
        <v>0</v>
      </c>
      <c r="BC68" s="463">
        <f t="shared" si="81"/>
        <v>0</v>
      </c>
      <c r="BD68" s="471">
        <f t="shared" si="82"/>
        <v>0</v>
      </c>
      <c r="BE68" s="463">
        <f t="shared" si="83"/>
        <v>0</v>
      </c>
      <c r="BF68" s="471">
        <f t="shared" si="84"/>
        <v>0</v>
      </c>
      <c r="BG68" s="463">
        <f t="shared" si="85"/>
        <v>0</v>
      </c>
      <c r="BH68" s="471">
        <f t="shared" si="86"/>
        <v>0</v>
      </c>
      <c r="BI68" s="463">
        <f t="shared" si="87"/>
        <v>0</v>
      </c>
      <c r="BJ68" s="471">
        <f t="shared" si="88"/>
        <v>0</v>
      </c>
      <c r="BK68" s="463">
        <f t="shared" si="89"/>
        <v>0</v>
      </c>
      <c r="BL68" s="471">
        <f t="shared" si="90"/>
        <v>0</v>
      </c>
      <c r="BM68" s="463">
        <f t="shared" si="91"/>
        <v>0</v>
      </c>
      <c r="BN68" s="471">
        <f t="shared" si="92"/>
        <v>0</v>
      </c>
      <c r="BO68" s="463">
        <f t="shared" si="93"/>
        <v>0</v>
      </c>
      <c r="BP68" s="471">
        <f t="shared" si="94"/>
        <v>0</v>
      </c>
      <c r="BQ68" s="463">
        <f t="shared" si="95"/>
        <v>0</v>
      </c>
    </row>
    <row r="69" spans="1:69" x14ac:dyDescent="0.15">
      <c r="A69" s="448" t="str">
        <f t="shared" si="96"/>
        <v/>
      </c>
      <c r="B69" s="465" t="s">
        <v>442</v>
      </c>
      <c r="C69" s="466"/>
      <c r="D69" s="467"/>
      <c r="E69" s="468"/>
      <c r="F69" s="466"/>
      <c r="G69" s="472" t="str">
        <f t="shared" si="97"/>
        <v/>
      </c>
      <c r="H69" s="470"/>
      <c r="I69" s="463">
        <f t="shared" si="98"/>
        <v>0</v>
      </c>
      <c r="J69" s="471">
        <f t="shared" si="99"/>
        <v>0</v>
      </c>
      <c r="K69" s="463">
        <f t="shared" si="100"/>
        <v>0</v>
      </c>
      <c r="L69" s="471">
        <f t="shared" si="101"/>
        <v>0</v>
      </c>
      <c r="M69" s="463">
        <f t="shared" si="102"/>
        <v>0</v>
      </c>
      <c r="N69" s="471">
        <f t="shared" si="40"/>
        <v>0</v>
      </c>
      <c r="O69" s="463">
        <f t="shared" si="41"/>
        <v>0</v>
      </c>
      <c r="P69" s="471">
        <f t="shared" si="42"/>
        <v>0</v>
      </c>
      <c r="Q69" s="463">
        <f t="shared" si="43"/>
        <v>0</v>
      </c>
      <c r="R69" s="471">
        <f t="shared" si="44"/>
        <v>0</v>
      </c>
      <c r="S69" s="463">
        <f t="shared" si="45"/>
        <v>0</v>
      </c>
      <c r="T69" s="471">
        <f t="shared" si="46"/>
        <v>0</v>
      </c>
      <c r="U69" s="463">
        <f t="shared" si="47"/>
        <v>0</v>
      </c>
      <c r="V69" s="471">
        <f t="shared" si="48"/>
        <v>0</v>
      </c>
      <c r="W69" s="463">
        <f t="shared" si="49"/>
        <v>0</v>
      </c>
      <c r="X69" s="471">
        <f t="shared" si="50"/>
        <v>0</v>
      </c>
      <c r="Y69" s="463">
        <f t="shared" si="51"/>
        <v>0</v>
      </c>
      <c r="Z69" s="471">
        <f t="shared" si="52"/>
        <v>0</v>
      </c>
      <c r="AA69" s="463">
        <f t="shared" si="53"/>
        <v>0</v>
      </c>
      <c r="AB69" s="471">
        <f t="shared" si="54"/>
        <v>0</v>
      </c>
      <c r="AC69" s="463">
        <f t="shared" si="55"/>
        <v>0</v>
      </c>
      <c r="AD69" s="471">
        <f t="shared" si="56"/>
        <v>0</v>
      </c>
      <c r="AE69" s="463">
        <f t="shared" si="57"/>
        <v>0</v>
      </c>
      <c r="AF69" s="471">
        <f t="shared" si="58"/>
        <v>0</v>
      </c>
      <c r="AG69" s="463">
        <f t="shared" si="59"/>
        <v>0</v>
      </c>
      <c r="AH69" s="471">
        <f t="shared" si="60"/>
        <v>0</v>
      </c>
      <c r="AI69" s="463">
        <f t="shared" si="61"/>
        <v>0</v>
      </c>
      <c r="AJ69" s="471">
        <f t="shared" si="62"/>
        <v>0</v>
      </c>
      <c r="AK69" s="463">
        <f t="shared" si="63"/>
        <v>0</v>
      </c>
      <c r="AL69" s="471">
        <f t="shared" si="64"/>
        <v>0</v>
      </c>
      <c r="AM69" s="463">
        <f t="shared" si="65"/>
        <v>0</v>
      </c>
      <c r="AN69" s="471">
        <f t="shared" si="66"/>
        <v>0</v>
      </c>
      <c r="AO69" s="463">
        <f t="shared" si="67"/>
        <v>0</v>
      </c>
      <c r="AP69" s="471">
        <f t="shared" si="68"/>
        <v>0</v>
      </c>
      <c r="AQ69" s="463">
        <f t="shared" si="69"/>
        <v>0</v>
      </c>
      <c r="AR69" s="471">
        <f t="shared" si="70"/>
        <v>0</v>
      </c>
      <c r="AS69" s="463">
        <f t="shared" si="71"/>
        <v>0</v>
      </c>
      <c r="AT69" s="471">
        <f t="shared" si="72"/>
        <v>0</v>
      </c>
      <c r="AU69" s="463">
        <f t="shared" si="73"/>
        <v>0</v>
      </c>
      <c r="AV69" s="471">
        <f t="shared" si="74"/>
        <v>0</v>
      </c>
      <c r="AW69" s="463">
        <f t="shared" si="75"/>
        <v>0</v>
      </c>
      <c r="AX69" s="471">
        <f t="shared" si="76"/>
        <v>0</v>
      </c>
      <c r="AY69" s="463">
        <f t="shared" si="77"/>
        <v>0</v>
      </c>
      <c r="AZ69" s="471">
        <f t="shared" si="78"/>
        <v>0</v>
      </c>
      <c r="BA69" s="463">
        <f t="shared" si="79"/>
        <v>0</v>
      </c>
      <c r="BB69" s="471">
        <f t="shared" si="80"/>
        <v>0</v>
      </c>
      <c r="BC69" s="463">
        <f t="shared" si="81"/>
        <v>0</v>
      </c>
      <c r="BD69" s="471">
        <f t="shared" si="82"/>
        <v>0</v>
      </c>
      <c r="BE69" s="463">
        <f t="shared" si="83"/>
        <v>0</v>
      </c>
      <c r="BF69" s="471">
        <f t="shared" si="84"/>
        <v>0</v>
      </c>
      <c r="BG69" s="463">
        <f t="shared" si="85"/>
        <v>0</v>
      </c>
      <c r="BH69" s="471">
        <f t="shared" si="86"/>
        <v>0</v>
      </c>
      <c r="BI69" s="463">
        <f t="shared" si="87"/>
        <v>0</v>
      </c>
      <c r="BJ69" s="471">
        <f t="shared" si="88"/>
        <v>0</v>
      </c>
      <c r="BK69" s="463">
        <f t="shared" si="89"/>
        <v>0</v>
      </c>
      <c r="BL69" s="471">
        <f t="shared" si="90"/>
        <v>0</v>
      </c>
      <c r="BM69" s="463">
        <f t="shared" si="91"/>
        <v>0</v>
      </c>
      <c r="BN69" s="471">
        <f t="shared" si="92"/>
        <v>0</v>
      </c>
      <c r="BO69" s="463">
        <f t="shared" si="93"/>
        <v>0</v>
      </c>
      <c r="BP69" s="471">
        <f t="shared" si="94"/>
        <v>0</v>
      </c>
      <c r="BQ69" s="463">
        <f t="shared" si="95"/>
        <v>0</v>
      </c>
    </row>
    <row r="70" spans="1:69" x14ac:dyDescent="0.15">
      <c r="A70" s="448" t="str">
        <f t="shared" si="96"/>
        <v/>
      </c>
      <c r="B70" s="465" t="s">
        <v>442</v>
      </c>
      <c r="C70" s="466"/>
      <c r="D70" s="467"/>
      <c r="E70" s="468"/>
      <c r="F70" s="466"/>
      <c r="G70" s="472" t="str">
        <f t="shared" si="97"/>
        <v/>
      </c>
      <c r="H70" s="470"/>
      <c r="I70" s="463">
        <f t="shared" si="98"/>
        <v>0</v>
      </c>
      <c r="J70" s="471">
        <f t="shared" si="99"/>
        <v>0</v>
      </c>
      <c r="K70" s="463">
        <f t="shared" si="100"/>
        <v>0</v>
      </c>
      <c r="L70" s="471">
        <f t="shared" si="101"/>
        <v>0</v>
      </c>
      <c r="M70" s="463">
        <f t="shared" si="102"/>
        <v>0</v>
      </c>
      <c r="N70" s="471">
        <f t="shared" si="40"/>
        <v>0</v>
      </c>
      <c r="O70" s="463">
        <f t="shared" si="41"/>
        <v>0</v>
      </c>
      <c r="P70" s="471">
        <f t="shared" si="42"/>
        <v>0</v>
      </c>
      <c r="Q70" s="463">
        <f t="shared" si="43"/>
        <v>0</v>
      </c>
      <c r="R70" s="471">
        <f t="shared" si="44"/>
        <v>0</v>
      </c>
      <c r="S70" s="463">
        <f t="shared" si="45"/>
        <v>0</v>
      </c>
      <c r="T70" s="471">
        <f t="shared" si="46"/>
        <v>0</v>
      </c>
      <c r="U70" s="463">
        <f t="shared" si="47"/>
        <v>0</v>
      </c>
      <c r="V70" s="471">
        <f t="shared" si="48"/>
        <v>0</v>
      </c>
      <c r="W70" s="463">
        <f t="shared" si="49"/>
        <v>0</v>
      </c>
      <c r="X70" s="471">
        <f t="shared" si="50"/>
        <v>0</v>
      </c>
      <c r="Y70" s="463">
        <f t="shared" si="51"/>
        <v>0</v>
      </c>
      <c r="Z70" s="471">
        <f t="shared" si="52"/>
        <v>0</v>
      </c>
      <c r="AA70" s="463">
        <f t="shared" si="53"/>
        <v>0</v>
      </c>
      <c r="AB70" s="471">
        <f t="shared" si="54"/>
        <v>0</v>
      </c>
      <c r="AC70" s="463">
        <f t="shared" si="55"/>
        <v>0</v>
      </c>
      <c r="AD70" s="471">
        <f t="shared" si="56"/>
        <v>0</v>
      </c>
      <c r="AE70" s="463">
        <f t="shared" si="57"/>
        <v>0</v>
      </c>
      <c r="AF70" s="471">
        <f t="shared" si="58"/>
        <v>0</v>
      </c>
      <c r="AG70" s="463">
        <f t="shared" si="59"/>
        <v>0</v>
      </c>
      <c r="AH70" s="471">
        <f t="shared" si="60"/>
        <v>0</v>
      </c>
      <c r="AI70" s="463">
        <f t="shared" si="61"/>
        <v>0</v>
      </c>
      <c r="AJ70" s="471">
        <f t="shared" si="62"/>
        <v>0</v>
      </c>
      <c r="AK70" s="463">
        <f t="shared" si="63"/>
        <v>0</v>
      </c>
      <c r="AL70" s="471">
        <f t="shared" si="64"/>
        <v>0</v>
      </c>
      <c r="AM70" s="463">
        <f t="shared" si="65"/>
        <v>0</v>
      </c>
      <c r="AN70" s="471">
        <f t="shared" si="66"/>
        <v>0</v>
      </c>
      <c r="AO70" s="463">
        <f t="shared" si="67"/>
        <v>0</v>
      </c>
      <c r="AP70" s="471">
        <f t="shared" si="68"/>
        <v>0</v>
      </c>
      <c r="AQ70" s="463">
        <f t="shared" si="69"/>
        <v>0</v>
      </c>
      <c r="AR70" s="471">
        <f t="shared" si="70"/>
        <v>0</v>
      </c>
      <c r="AS70" s="463">
        <f t="shared" si="71"/>
        <v>0</v>
      </c>
      <c r="AT70" s="471">
        <f t="shared" si="72"/>
        <v>0</v>
      </c>
      <c r="AU70" s="463">
        <f t="shared" si="73"/>
        <v>0</v>
      </c>
      <c r="AV70" s="471">
        <f t="shared" si="74"/>
        <v>0</v>
      </c>
      <c r="AW70" s="463">
        <f t="shared" si="75"/>
        <v>0</v>
      </c>
      <c r="AX70" s="471">
        <f t="shared" si="76"/>
        <v>0</v>
      </c>
      <c r="AY70" s="463">
        <f t="shared" si="77"/>
        <v>0</v>
      </c>
      <c r="AZ70" s="471">
        <f t="shared" si="78"/>
        <v>0</v>
      </c>
      <c r="BA70" s="463">
        <f t="shared" si="79"/>
        <v>0</v>
      </c>
      <c r="BB70" s="471">
        <f t="shared" si="80"/>
        <v>0</v>
      </c>
      <c r="BC70" s="463">
        <f t="shared" si="81"/>
        <v>0</v>
      </c>
      <c r="BD70" s="471">
        <f t="shared" si="82"/>
        <v>0</v>
      </c>
      <c r="BE70" s="463">
        <f t="shared" si="83"/>
        <v>0</v>
      </c>
      <c r="BF70" s="471">
        <f t="shared" si="84"/>
        <v>0</v>
      </c>
      <c r="BG70" s="463">
        <f t="shared" si="85"/>
        <v>0</v>
      </c>
      <c r="BH70" s="471">
        <f t="shared" si="86"/>
        <v>0</v>
      </c>
      <c r="BI70" s="463">
        <f t="shared" si="87"/>
        <v>0</v>
      </c>
      <c r="BJ70" s="471">
        <f t="shared" si="88"/>
        <v>0</v>
      </c>
      <c r="BK70" s="463">
        <f t="shared" si="89"/>
        <v>0</v>
      </c>
      <c r="BL70" s="471">
        <f t="shared" si="90"/>
        <v>0</v>
      </c>
      <c r="BM70" s="463">
        <f t="shared" si="91"/>
        <v>0</v>
      </c>
      <c r="BN70" s="471">
        <f t="shared" si="92"/>
        <v>0</v>
      </c>
      <c r="BO70" s="463">
        <f t="shared" si="93"/>
        <v>0</v>
      </c>
      <c r="BP70" s="471">
        <f t="shared" si="94"/>
        <v>0</v>
      </c>
      <c r="BQ70" s="463">
        <f t="shared" si="95"/>
        <v>0</v>
      </c>
    </row>
    <row r="71" spans="1:69" x14ac:dyDescent="0.15">
      <c r="A71" s="448" t="str">
        <f t="shared" si="96"/>
        <v/>
      </c>
      <c r="B71" s="465" t="s">
        <v>442</v>
      </c>
      <c r="C71" s="466"/>
      <c r="D71" s="467"/>
      <c r="E71" s="468"/>
      <c r="F71" s="466"/>
      <c r="G71" s="472" t="str">
        <f t="shared" si="97"/>
        <v/>
      </c>
      <c r="H71" s="470"/>
      <c r="I71" s="463">
        <f t="shared" si="98"/>
        <v>0</v>
      </c>
      <c r="J71" s="471">
        <f t="shared" si="99"/>
        <v>0</v>
      </c>
      <c r="K71" s="463">
        <f t="shared" si="100"/>
        <v>0</v>
      </c>
      <c r="L71" s="471">
        <f t="shared" si="101"/>
        <v>0</v>
      </c>
      <c r="M71" s="463">
        <f t="shared" si="102"/>
        <v>0</v>
      </c>
      <c r="N71" s="471">
        <f t="shared" ref="N71:N134" si="103">IF(L71-M71&lt;0,0,L71-M71)</f>
        <v>0</v>
      </c>
      <c r="O71" s="463">
        <f t="shared" ref="O71:O134" si="104">IFERROR(IF(L71-$E71*$G71&lt;$I71,L71-M71,$E71*$G71),0)</f>
        <v>0</v>
      </c>
      <c r="P71" s="471">
        <f t="shared" ref="P71:P134" si="105">IF(N71-O71&lt;0,0,N71-O71)</f>
        <v>0</v>
      </c>
      <c r="Q71" s="463">
        <f t="shared" ref="Q71:Q134" si="106">IFERROR(IF(N71-$E71*$G71&lt;$I71,N71-O71,$E71*$G71),0)</f>
        <v>0</v>
      </c>
      <c r="R71" s="471">
        <f t="shared" ref="R71:R134" si="107">IF(P71-Q71&lt;0,0,P71-Q71)</f>
        <v>0</v>
      </c>
      <c r="S71" s="463">
        <f t="shared" ref="S71:S134" si="108">IFERROR(IF(P71-$E71*$G71&lt;$I71,P71-Q71,$E71*$G71),0)</f>
        <v>0</v>
      </c>
      <c r="T71" s="471">
        <f t="shared" ref="T71:T134" si="109">IF(R71-S71&lt;0,0,R71-S71)</f>
        <v>0</v>
      </c>
      <c r="U71" s="463">
        <f t="shared" ref="U71:U134" si="110">IFERROR(IF(R71-$E71*$G71&lt;$I71,R71-S71,$E71*$G71),0)</f>
        <v>0</v>
      </c>
      <c r="V71" s="471">
        <f t="shared" ref="V71:V134" si="111">IF(T71-U71&lt;0,0,T71-U71)</f>
        <v>0</v>
      </c>
      <c r="W71" s="463">
        <f t="shared" ref="W71:W134" si="112">IFERROR(IF(T71-$E71*$G71&lt;$I71,T71-U71,$E71*$G71),0)</f>
        <v>0</v>
      </c>
      <c r="X71" s="471">
        <f t="shared" ref="X71:X134" si="113">IF(V71-W71&lt;0,0,V71-W71)</f>
        <v>0</v>
      </c>
      <c r="Y71" s="463">
        <f t="shared" ref="Y71:Y134" si="114">IFERROR(IF(V71-$E71*$G71&lt;$I71,V71-W71,$E71*$G71),0)</f>
        <v>0</v>
      </c>
      <c r="Z71" s="471">
        <f t="shared" ref="Z71:Z134" si="115">IF(X71-Y71&lt;0,0,X71-Y71)</f>
        <v>0</v>
      </c>
      <c r="AA71" s="463">
        <f t="shared" ref="AA71:AA134" si="116">IFERROR(IF(X71-$E71*$G71&lt;$I71,X71-Y71,$E71*$G71),0)</f>
        <v>0</v>
      </c>
      <c r="AB71" s="471">
        <f t="shared" ref="AB71:AB134" si="117">IF(Z71-AA71&lt;0,0,Z71-AA71)</f>
        <v>0</v>
      </c>
      <c r="AC71" s="463">
        <f t="shared" ref="AC71:AC134" si="118">IFERROR(IF(Z71-$E71*$G71&lt;$I71,Z71-AA71,$E71*$G71),0)</f>
        <v>0</v>
      </c>
      <c r="AD71" s="471">
        <f t="shared" ref="AD71:AD134" si="119">IF(AB71-AC71&lt;0,0,AB71-AC71)</f>
        <v>0</v>
      </c>
      <c r="AE71" s="463">
        <f t="shared" ref="AE71:AE134" si="120">IFERROR(IF(AB71-$E71*$G71&lt;$I71,AB71-AC71,$E71*$G71),0)</f>
        <v>0</v>
      </c>
      <c r="AF71" s="471">
        <f t="shared" ref="AF71:AF134" si="121">IF(AD71-AE71&lt;0,0,AD71-AE71)</f>
        <v>0</v>
      </c>
      <c r="AG71" s="463">
        <f t="shared" ref="AG71:AG134" si="122">IFERROR(IF(AD71-$E71*$G71&lt;$I71,AD71-AE71,$E71*$G71),0)</f>
        <v>0</v>
      </c>
      <c r="AH71" s="471">
        <f t="shared" ref="AH71:AH134" si="123">IF(AF71-AG71&lt;0,0,AF71-AG71)</f>
        <v>0</v>
      </c>
      <c r="AI71" s="463">
        <f t="shared" ref="AI71:AI134" si="124">IFERROR(IF(AF71-$E71*$G71&lt;$I71,AF71-AG71,$E71*$G71),0)</f>
        <v>0</v>
      </c>
      <c r="AJ71" s="471">
        <f t="shared" ref="AJ71:AJ134" si="125">IF(AH71-AI71&lt;0,0,AH71-AI71)</f>
        <v>0</v>
      </c>
      <c r="AK71" s="463">
        <f t="shared" ref="AK71:AK134" si="126">IFERROR(IF(AH71-$E71*$G71&lt;$I71,AH71-AI71,$E71*$G71),0)</f>
        <v>0</v>
      </c>
      <c r="AL71" s="471">
        <f t="shared" ref="AL71:AL134" si="127">IF(AJ71-AK71&lt;0,0,AJ71-AK71)</f>
        <v>0</v>
      </c>
      <c r="AM71" s="463">
        <f t="shared" ref="AM71:AM134" si="128">IFERROR(IF(AJ71-$E71*$G71&lt;$I71,AJ71-AK71,$E71*$G71),0)</f>
        <v>0</v>
      </c>
      <c r="AN71" s="471">
        <f t="shared" ref="AN71:AN134" si="129">IF(AL71-AM71&lt;0,0,AL71-AM71)</f>
        <v>0</v>
      </c>
      <c r="AO71" s="463">
        <f t="shared" ref="AO71:AO134" si="130">IFERROR(IF(AL71-$E71*$G71&lt;$I71,AL71-AM71,$E71*$G71),0)</f>
        <v>0</v>
      </c>
      <c r="AP71" s="471">
        <f t="shared" ref="AP71:AP134" si="131">IF(AN71-AO71&lt;0,0,AN71-AO71)</f>
        <v>0</v>
      </c>
      <c r="AQ71" s="463">
        <f t="shared" ref="AQ71:AQ134" si="132">IFERROR(IF(AN71-$E71*$G71&lt;$I71,AN71-AO71,$E71*$G71),0)</f>
        <v>0</v>
      </c>
      <c r="AR71" s="471">
        <f t="shared" ref="AR71:AR134" si="133">IF(AP71-AQ71&lt;0,0,AP71-AQ71)</f>
        <v>0</v>
      </c>
      <c r="AS71" s="463">
        <f t="shared" ref="AS71:AS134" si="134">IFERROR(IF(AP71-$E71*$G71&lt;$I71,AP71-AQ71,$E71*$G71),0)</f>
        <v>0</v>
      </c>
      <c r="AT71" s="471">
        <f t="shared" ref="AT71:AT134" si="135">IF(AR71-AS71&lt;0,0,AR71-AS71)</f>
        <v>0</v>
      </c>
      <c r="AU71" s="463">
        <f t="shared" ref="AU71:AU134" si="136">IFERROR(IF(AR71-$E71*$G71&lt;$I71,AR71-AS71,$E71*$G71),0)</f>
        <v>0</v>
      </c>
      <c r="AV71" s="471">
        <f t="shared" ref="AV71:AV134" si="137">IF(AT71-AU71&lt;0,0,AT71-AU71)</f>
        <v>0</v>
      </c>
      <c r="AW71" s="463">
        <f t="shared" ref="AW71:AW134" si="138">IFERROR(IF(AT71-$E71*$G71&lt;$I71,AT71-AU71,$E71*$G71),0)</f>
        <v>0</v>
      </c>
      <c r="AX71" s="471">
        <f t="shared" ref="AX71:AX134" si="139">IF(AV71-AW71&lt;0,0,AV71-AW71)</f>
        <v>0</v>
      </c>
      <c r="AY71" s="463">
        <f t="shared" ref="AY71:AY134" si="140">IFERROR(IF(AV71-$E71*$G71&lt;$I71,AV71-AW71,$E71*$G71),0)</f>
        <v>0</v>
      </c>
      <c r="AZ71" s="471">
        <f t="shared" ref="AZ71:AZ134" si="141">IF(AX71-AY71&lt;0,0,AX71-AY71)</f>
        <v>0</v>
      </c>
      <c r="BA71" s="463">
        <f t="shared" ref="BA71:BA134" si="142">IFERROR(IF(AX71-$E71*$G71&lt;$I71,AX71-AY71,$E71*$G71),0)</f>
        <v>0</v>
      </c>
      <c r="BB71" s="471">
        <f t="shared" ref="BB71:BB134" si="143">IF(AZ71-BA71&lt;0,0,AZ71-BA71)</f>
        <v>0</v>
      </c>
      <c r="BC71" s="463">
        <f t="shared" ref="BC71:BC134" si="144">IFERROR(IF(AZ71-$E71*$G71&lt;$I71,AZ71-BA71,$E71*$G71),0)</f>
        <v>0</v>
      </c>
      <c r="BD71" s="471">
        <f t="shared" ref="BD71:BD134" si="145">IF(BB71-BC71&lt;0,0,BB71-BC71)</f>
        <v>0</v>
      </c>
      <c r="BE71" s="463">
        <f t="shared" ref="BE71:BE134" si="146">IFERROR(IF(BB71-$E71*$G71&lt;$I71,BB71-BC71,$E71*$G71),0)</f>
        <v>0</v>
      </c>
      <c r="BF71" s="471">
        <f t="shared" ref="BF71:BF134" si="147">IF(BD71-BE71&lt;0,0,BD71-BE71)</f>
        <v>0</v>
      </c>
      <c r="BG71" s="463">
        <f t="shared" ref="BG71:BG134" si="148">IFERROR(IF(BD71-$E71*$G71&lt;$I71,BD71-BE71,$E71*$G71),0)</f>
        <v>0</v>
      </c>
      <c r="BH71" s="471">
        <f t="shared" ref="BH71:BH134" si="149">IF(BF71-BG71&lt;0,0,BF71-BG71)</f>
        <v>0</v>
      </c>
      <c r="BI71" s="463">
        <f t="shared" ref="BI71:BI134" si="150">IFERROR(IF(BF71-$E71*$G71&lt;$I71,BF71-BG71,$E71*$G71),0)</f>
        <v>0</v>
      </c>
      <c r="BJ71" s="471">
        <f t="shared" ref="BJ71:BJ134" si="151">IF(BH71-BI71&lt;0,0,BH71-BI71)</f>
        <v>0</v>
      </c>
      <c r="BK71" s="463">
        <f t="shared" ref="BK71:BK134" si="152">IFERROR(IF(BH71-$E71*$G71&lt;$I71,BH71-BI71,$E71*$G71),0)</f>
        <v>0</v>
      </c>
      <c r="BL71" s="471">
        <f t="shared" ref="BL71:BL134" si="153">IF(BJ71-BK71&lt;0,0,BJ71-BK71)</f>
        <v>0</v>
      </c>
      <c r="BM71" s="463">
        <f t="shared" ref="BM71:BM134" si="154">IFERROR(IF(BJ71-$E71*$G71&lt;$I71,BJ71-BK71,$E71*$G71),0)</f>
        <v>0</v>
      </c>
      <c r="BN71" s="471">
        <f t="shared" ref="BN71:BN134" si="155">IF(BL71-BM71&lt;0,0,BL71-BM71)</f>
        <v>0</v>
      </c>
      <c r="BO71" s="463">
        <f t="shared" ref="BO71:BO134" si="156">IFERROR(IF(BL71-$E71*$G71&lt;$I71,BL71-BM71,$E71*$G71),0)</f>
        <v>0</v>
      </c>
      <c r="BP71" s="471">
        <f t="shared" ref="BP71:BP134" si="157">IF(BN71-BO71&lt;0,0,BN71-BO71)</f>
        <v>0</v>
      </c>
      <c r="BQ71" s="463">
        <f t="shared" ref="BQ71:BQ134" si="158">IFERROR(IF(BN71-$E71*$G71&lt;$I71,BN71-BO71,$E71*$G71),0)</f>
        <v>0</v>
      </c>
    </row>
    <row r="72" spans="1:69" x14ac:dyDescent="0.15">
      <c r="A72" s="448" t="str">
        <f t="shared" ref="A72:A135" si="159">IFERROR(VLOOKUP(B72,$B$207:$C$214,2,0),"")</f>
        <v/>
      </c>
      <c r="B72" s="465" t="s">
        <v>442</v>
      </c>
      <c r="C72" s="466"/>
      <c r="D72" s="467"/>
      <c r="E72" s="468"/>
      <c r="F72" s="466"/>
      <c r="G72" s="472" t="str">
        <f t="shared" si="97"/>
        <v/>
      </c>
      <c r="H72" s="470"/>
      <c r="I72" s="463">
        <f t="shared" ref="I72:I135" si="160">IFERROR(IF($H72-($E72*$G72)&lt;$H72,IF($H72&lt;$E72*$G72,$H72,$E72*$G72)),)</f>
        <v>0</v>
      </c>
      <c r="J72" s="471">
        <f t="shared" ref="J72:J135" si="161">IF(H72-I72&lt;0,0,H72-I72)</f>
        <v>0</v>
      </c>
      <c r="K72" s="463">
        <f t="shared" ref="K72:K135" si="162">IFERROR(IF(H72-$E72*$G72&lt;$I72,H72-I72,$E72*$G72),0)</f>
        <v>0</v>
      </c>
      <c r="L72" s="471">
        <f t="shared" ref="L72:L135" si="163">IF(J72-K72&lt;0,0,J72-K72)</f>
        <v>0</v>
      </c>
      <c r="M72" s="463">
        <f t="shared" ref="M72:M135" si="164">IFERROR(IF(J72-$E72*$G72&lt;$I72,J72-K72,$E72*$G72),0)</f>
        <v>0</v>
      </c>
      <c r="N72" s="471">
        <f t="shared" si="103"/>
        <v>0</v>
      </c>
      <c r="O72" s="463">
        <f t="shared" si="104"/>
        <v>0</v>
      </c>
      <c r="P72" s="471">
        <f t="shared" si="105"/>
        <v>0</v>
      </c>
      <c r="Q72" s="463">
        <f t="shared" si="106"/>
        <v>0</v>
      </c>
      <c r="R72" s="471">
        <f t="shared" si="107"/>
        <v>0</v>
      </c>
      <c r="S72" s="463">
        <f t="shared" si="108"/>
        <v>0</v>
      </c>
      <c r="T72" s="471">
        <f t="shared" si="109"/>
        <v>0</v>
      </c>
      <c r="U72" s="463">
        <f t="shared" si="110"/>
        <v>0</v>
      </c>
      <c r="V72" s="471">
        <f t="shared" si="111"/>
        <v>0</v>
      </c>
      <c r="W72" s="463">
        <f t="shared" si="112"/>
        <v>0</v>
      </c>
      <c r="X72" s="471">
        <f t="shared" si="113"/>
        <v>0</v>
      </c>
      <c r="Y72" s="463">
        <f t="shared" si="114"/>
        <v>0</v>
      </c>
      <c r="Z72" s="471">
        <f t="shared" si="115"/>
        <v>0</v>
      </c>
      <c r="AA72" s="463">
        <f t="shared" si="116"/>
        <v>0</v>
      </c>
      <c r="AB72" s="471">
        <f t="shared" si="117"/>
        <v>0</v>
      </c>
      <c r="AC72" s="463">
        <f t="shared" si="118"/>
        <v>0</v>
      </c>
      <c r="AD72" s="471">
        <f t="shared" si="119"/>
        <v>0</v>
      </c>
      <c r="AE72" s="463">
        <f t="shared" si="120"/>
        <v>0</v>
      </c>
      <c r="AF72" s="471">
        <f t="shared" si="121"/>
        <v>0</v>
      </c>
      <c r="AG72" s="463">
        <f t="shared" si="122"/>
        <v>0</v>
      </c>
      <c r="AH72" s="471">
        <f t="shared" si="123"/>
        <v>0</v>
      </c>
      <c r="AI72" s="463">
        <f t="shared" si="124"/>
        <v>0</v>
      </c>
      <c r="AJ72" s="471">
        <f t="shared" si="125"/>
        <v>0</v>
      </c>
      <c r="AK72" s="463">
        <f t="shared" si="126"/>
        <v>0</v>
      </c>
      <c r="AL72" s="471">
        <f t="shared" si="127"/>
        <v>0</v>
      </c>
      <c r="AM72" s="463">
        <f t="shared" si="128"/>
        <v>0</v>
      </c>
      <c r="AN72" s="471">
        <f t="shared" si="129"/>
        <v>0</v>
      </c>
      <c r="AO72" s="463">
        <f t="shared" si="130"/>
        <v>0</v>
      </c>
      <c r="AP72" s="471">
        <f t="shared" si="131"/>
        <v>0</v>
      </c>
      <c r="AQ72" s="463">
        <f t="shared" si="132"/>
        <v>0</v>
      </c>
      <c r="AR72" s="471">
        <f t="shared" si="133"/>
        <v>0</v>
      </c>
      <c r="AS72" s="463">
        <f t="shared" si="134"/>
        <v>0</v>
      </c>
      <c r="AT72" s="471">
        <f t="shared" si="135"/>
        <v>0</v>
      </c>
      <c r="AU72" s="463">
        <f t="shared" si="136"/>
        <v>0</v>
      </c>
      <c r="AV72" s="471">
        <f t="shared" si="137"/>
        <v>0</v>
      </c>
      <c r="AW72" s="463">
        <f t="shared" si="138"/>
        <v>0</v>
      </c>
      <c r="AX72" s="471">
        <f t="shared" si="139"/>
        <v>0</v>
      </c>
      <c r="AY72" s="463">
        <f t="shared" si="140"/>
        <v>0</v>
      </c>
      <c r="AZ72" s="471">
        <f t="shared" si="141"/>
        <v>0</v>
      </c>
      <c r="BA72" s="463">
        <f t="shared" si="142"/>
        <v>0</v>
      </c>
      <c r="BB72" s="471">
        <f t="shared" si="143"/>
        <v>0</v>
      </c>
      <c r="BC72" s="463">
        <f t="shared" si="144"/>
        <v>0</v>
      </c>
      <c r="BD72" s="471">
        <f t="shared" si="145"/>
        <v>0</v>
      </c>
      <c r="BE72" s="463">
        <f t="shared" si="146"/>
        <v>0</v>
      </c>
      <c r="BF72" s="471">
        <f t="shared" si="147"/>
        <v>0</v>
      </c>
      <c r="BG72" s="463">
        <f t="shared" si="148"/>
        <v>0</v>
      </c>
      <c r="BH72" s="471">
        <f t="shared" si="149"/>
        <v>0</v>
      </c>
      <c r="BI72" s="463">
        <f t="shared" si="150"/>
        <v>0</v>
      </c>
      <c r="BJ72" s="471">
        <f t="shared" si="151"/>
        <v>0</v>
      </c>
      <c r="BK72" s="463">
        <f t="shared" si="152"/>
        <v>0</v>
      </c>
      <c r="BL72" s="471">
        <f t="shared" si="153"/>
        <v>0</v>
      </c>
      <c r="BM72" s="463">
        <f t="shared" si="154"/>
        <v>0</v>
      </c>
      <c r="BN72" s="471">
        <f t="shared" si="155"/>
        <v>0</v>
      </c>
      <c r="BO72" s="463">
        <f t="shared" si="156"/>
        <v>0</v>
      </c>
      <c r="BP72" s="471">
        <f t="shared" si="157"/>
        <v>0</v>
      </c>
      <c r="BQ72" s="463">
        <f t="shared" si="158"/>
        <v>0</v>
      </c>
    </row>
    <row r="73" spans="1:69" x14ac:dyDescent="0.15">
      <c r="A73" s="448" t="str">
        <f t="shared" si="159"/>
        <v/>
      </c>
      <c r="B73" s="465" t="s">
        <v>442</v>
      </c>
      <c r="C73" s="466"/>
      <c r="D73" s="467"/>
      <c r="E73" s="468"/>
      <c r="F73" s="466"/>
      <c r="G73" s="472" t="str">
        <f t="shared" si="97"/>
        <v/>
      </c>
      <c r="H73" s="470"/>
      <c r="I73" s="463">
        <f t="shared" si="160"/>
        <v>0</v>
      </c>
      <c r="J73" s="471">
        <f t="shared" si="161"/>
        <v>0</v>
      </c>
      <c r="K73" s="463">
        <f t="shared" si="162"/>
        <v>0</v>
      </c>
      <c r="L73" s="471">
        <f t="shared" si="163"/>
        <v>0</v>
      </c>
      <c r="M73" s="463">
        <f t="shared" si="164"/>
        <v>0</v>
      </c>
      <c r="N73" s="471">
        <f t="shared" si="103"/>
        <v>0</v>
      </c>
      <c r="O73" s="463">
        <f t="shared" si="104"/>
        <v>0</v>
      </c>
      <c r="P73" s="471">
        <f t="shared" si="105"/>
        <v>0</v>
      </c>
      <c r="Q73" s="463">
        <f t="shared" si="106"/>
        <v>0</v>
      </c>
      <c r="R73" s="471">
        <f t="shared" si="107"/>
        <v>0</v>
      </c>
      <c r="S73" s="463">
        <f t="shared" si="108"/>
        <v>0</v>
      </c>
      <c r="T73" s="471">
        <f t="shared" si="109"/>
        <v>0</v>
      </c>
      <c r="U73" s="463">
        <f t="shared" si="110"/>
        <v>0</v>
      </c>
      <c r="V73" s="471">
        <f t="shared" si="111"/>
        <v>0</v>
      </c>
      <c r="W73" s="463">
        <f t="shared" si="112"/>
        <v>0</v>
      </c>
      <c r="X73" s="471">
        <f t="shared" si="113"/>
        <v>0</v>
      </c>
      <c r="Y73" s="463">
        <f t="shared" si="114"/>
        <v>0</v>
      </c>
      <c r="Z73" s="471">
        <f t="shared" si="115"/>
        <v>0</v>
      </c>
      <c r="AA73" s="463">
        <f t="shared" si="116"/>
        <v>0</v>
      </c>
      <c r="AB73" s="471">
        <f t="shared" si="117"/>
        <v>0</v>
      </c>
      <c r="AC73" s="463">
        <f t="shared" si="118"/>
        <v>0</v>
      </c>
      <c r="AD73" s="471">
        <f t="shared" si="119"/>
        <v>0</v>
      </c>
      <c r="AE73" s="463">
        <f t="shared" si="120"/>
        <v>0</v>
      </c>
      <c r="AF73" s="471">
        <f t="shared" si="121"/>
        <v>0</v>
      </c>
      <c r="AG73" s="463">
        <f t="shared" si="122"/>
        <v>0</v>
      </c>
      <c r="AH73" s="471">
        <f t="shared" si="123"/>
        <v>0</v>
      </c>
      <c r="AI73" s="463">
        <f t="shared" si="124"/>
        <v>0</v>
      </c>
      <c r="AJ73" s="471">
        <f t="shared" si="125"/>
        <v>0</v>
      </c>
      <c r="AK73" s="463">
        <f t="shared" si="126"/>
        <v>0</v>
      </c>
      <c r="AL73" s="471">
        <f t="shared" si="127"/>
        <v>0</v>
      </c>
      <c r="AM73" s="463">
        <f t="shared" si="128"/>
        <v>0</v>
      </c>
      <c r="AN73" s="471">
        <f t="shared" si="129"/>
        <v>0</v>
      </c>
      <c r="AO73" s="463">
        <f t="shared" si="130"/>
        <v>0</v>
      </c>
      <c r="AP73" s="471">
        <f t="shared" si="131"/>
        <v>0</v>
      </c>
      <c r="AQ73" s="463">
        <f t="shared" si="132"/>
        <v>0</v>
      </c>
      <c r="AR73" s="471">
        <f t="shared" si="133"/>
        <v>0</v>
      </c>
      <c r="AS73" s="463">
        <f t="shared" si="134"/>
        <v>0</v>
      </c>
      <c r="AT73" s="471">
        <f t="shared" si="135"/>
        <v>0</v>
      </c>
      <c r="AU73" s="463">
        <f t="shared" si="136"/>
        <v>0</v>
      </c>
      <c r="AV73" s="471">
        <f t="shared" si="137"/>
        <v>0</v>
      </c>
      <c r="AW73" s="463">
        <f t="shared" si="138"/>
        <v>0</v>
      </c>
      <c r="AX73" s="471">
        <f t="shared" si="139"/>
        <v>0</v>
      </c>
      <c r="AY73" s="463">
        <f t="shared" si="140"/>
        <v>0</v>
      </c>
      <c r="AZ73" s="471">
        <f t="shared" si="141"/>
        <v>0</v>
      </c>
      <c r="BA73" s="463">
        <f t="shared" si="142"/>
        <v>0</v>
      </c>
      <c r="BB73" s="471">
        <f t="shared" si="143"/>
        <v>0</v>
      </c>
      <c r="BC73" s="463">
        <f t="shared" si="144"/>
        <v>0</v>
      </c>
      <c r="BD73" s="471">
        <f t="shared" si="145"/>
        <v>0</v>
      </c>
      <c r="BE73" s="463">
        <f t="shared" si="146"/>
        <v>0</v>
      </c>
      <c r="BF73" s="471">
        <f t="shared" si="147"/>
        <v>0</v>
      </c>
      <c r="BG73" s="463">
        <f t="shared" si="148"/>
        <v>0</v>
      </c>
      <c r="BH73" s="471">
        <f t="shared" si="149"/>
        <v>0</v>
      </c>
      <c r="BI73" s="463">
        <f t="shared" si="150"/>
        <v>0</v>
      </c>
      <c r="BJ73" s="471">
        <f t="shared" si="151"/>
        <v>0</v>
      </c>
      <c r="BK73" s="463">
        <f t="shared" si="152"/>
        <v>0</v>
      </c>
      <c r="BL73" s="471">
        <f t="shared" si="153"/>
        <v>0</v>
      </c>
      <c r="BM73" s="463">
        <f t="shared" si="154"/>
        <v>0</v>
      </c>
      <c r="BN73" s="471">
        <f t="shared" si="155"/>
        <v>0</v>
      </c>
      <c r="BO73" s="463">
        <f t="shared" si="156"/>
        <v>0</v>
      </c>
      <c r="BP73" s="471">
        <f t="shared" si="157"/>
        <v>0</v>
      </c>
      <c r="BQ73" s="463">
        <f t="shared" si="158"/>
        <v>0</v>
      </c>
    </row>
    <row r="74" spans="1:69" x14ac:dyDescent="0.15">
      <c r="A74" s="448" t="str">
        <f t="shared" si="159"/>
        <v/>
      </c>
      <c r="B74" s="465" t="s">
        <v>442</v>
      </c>
      <c r="C74" s="466"/>
      <c r="D74" s="467"/>
      <c r="E74" s="468"/>
      <c r="F74" s="466"/>
      <c r="G74" s="472" t="str">
        <f t="shared" si="97"/>
        <v/>
      </c>
      <c r="H74" s="470"/>
      <c r="I74" s="463">
        <f t="shared" si="160"/>
        <v>0</v>
      </c>
      <c r="J74" s="471">
        <f t="shared" si="161"/>
        <v>0</v>
      </c>
      <c r="K74" s="463">
        <f t="shared" si="162"/>
        <v>0</v>
      </c>
      <c r="L74" s="471">
        <f t="shared" si="163"/>
        <v>0</v>
      </c>
      <c r="M74" s="463">
        <f t="shared" si="164"/>
        <v>0</v>
      </c>
      <c r="N74" s="471">
        <f t="shared" si="103"/>
        <v>0</v>
      </c>
      <c r="O74" s="463">
        <f t="shared" si="104"/>
        <v>0</v>
      </c>
      <c r="P74" s="471">
        <f t="shared" si="105"/>
        <v>0</v>
      </c>
      <c r="Q74" s="463">
        <f t="shared" si="106"/>
        <v>0</v>
      </c>
      <c r="R74" s="471">
        <f t="shared" si="107"/>
        <v>0</v>
      </c>
      <c r="S74" s="463">
        <f t="shared" si="108"/>
        <v>0</v>
      </c>
      <c r="T74" s="471">
        <f t="shared" si="109"/>
        <v>0</v>
      </c>
      <c r="U74" s="463">
        <f t="shared" si="110"/>
        <v>0</v>
      </c>
      <c r="V74" s="471">
        <f t="shared" si="111"/>
        <v>0</v>
      </c>
      <c r="W74" s="463">
        <f t="shared" si="112"/>
        <v>0</v>
      </c>
      <c r="X74" s="471">
        <f t="shared" si="113"/>
        <v>0</v>
      </c>
      <c r="Y74" s="463">
        <f t="shared" si="114"/>
        <v>0</v>
      </c>
      <c r="Z74" s="471">
        <f t="shared" si="115"/>
        <v>0</v>
      </c>
      <c r="AA74" s="463">
        <f t="shared" si="116"/>
        <v>0</v>
      </c>
      <c r="AB74" s="471">
        <f t="shared" si="117"/>
        <v>0</v>
      </c>
      <c r="AC74" s="463">
        <f t="shared" si="118"/>
        <v>0</v>
      </c>
      <c r="AD74" s="471">
        <f t="shared" si="119"/>
        <v>0</v>
      </c>
      <c r="AE74" s="463">
        <f t="shared" si="120"/>
        <v>0</v>
      </c>
      <c r="AF74" s="471">
        <f t="shared" si="121"/>
        <v>0</v>
      </c>
      <c r="AG74" s="463">
        <f t="shared" si="122"/>
        <v>0</v>
      </c>
      <c r="AH74" s="471">
        <f t="shared" si="123"/>
        <v>0</v>
      </c>
      <c r="AI74" s="463">
        <f t="shared" si="124"/>
        <v>0</v>
      </c>
      <c r="AJ74" s="471">
        <f t="shared" si="125"/>
        <v>0</v>
      </c>
      <c r="AK74" s="463">
        <f t="shared" si="126"/>
        <v>0</v>
      </c>
      <c r="AL74" s="471">
        <f t="shared" si="127"/>
        <v>0</v>
      </c>
      <c r="AM74" s="463">
        <f t="shared" si="128"/>
        <v>0</v>
      </c>
      <c r="AN74" s="471">
        <f t="shared" si="129"/>
        <v>0</v>
      </c>
      <c r="AO74" s="463">
        <f t="shared" si="130"/>
        <v>0</v>
      </c>
      <c r="AP74" s="471">
        <f t="shared" si="131"/>
        <v>0</v>
      </c>
      <c r="AQ74" s="463">
        <f t="shared" si="132"/>
        <v>0</v>
      </c>
      <c r="AR74" s="471">
        <f t="shared" si="133"/>
        <v>0</v>
      </c>
      <c r="AS74" s="463">
        <f t="shared" si="134"/>
        <v>0</v>
      </c>
      <c r="AT74" s="471">
        <f t="shared" si="135"/>
        <v>0</v>
      </c>
      <c r="AU74" s="463">
        <f t="shared" si="136"/>
        <v>0</v>
      </c>
      <c r="AV74" s="471">
        <f t="shared" si="137"/>
        <v>0</v>
      </c>
      <c r="AW74" s="463">
        <f t="shared" si="138"/>
        <v>0</v>
      </c>
      <c r="AX74" s="471">
        <f t="shared" si="139"/>
        <v>0</v>
      </c>
      <c r="AY74" s="463">
        <f t="shared" si="140"/>
        <v>0</v>
      </c>
      <c r="AZ74" s="471">
        <f t="shared" si="141"/>
        <v>0</v>
      </c>
      <c r="BA74" s="463">
        <f t="shared" si="142"/>
        <v>0</v>
      </c>
      <c r="BB74" s="471">
        <f t="shared" si="143"/>
        <v>0</v>
      </c>
      <c r="BC74" s="463">
        <f t="shared" si="144"/>
        <v>0</v>
      </c>
      <c r="BD74" s="471">
        <f t="shared" si="145"/>
        <v>0</v>
      </c>
      <c r="BE74" s="463">
        <f t="shared" si="146"/>
        <v>0</v>
      </c>
      <c r="BF74" s="471">
        <f t="shared" si="147"/>
        <v>0</v>
      </c>
      <c r="BG74" s="463">
        <f t="shared" si="148"/>
        <v>0</v>
      </c>
      <c r="BH74" s="471">
        <f t="shared" si="149"/>
        <v>0</v>
      </c>
      <c r="BI74" s="463">
        <f t="shared" si="150"/>
        <v>0</v>
      </c>
      <c r="BJ74" s="471">
        <f t="shared" si="151"/>
        <v>0</v>
      </c>
      <c r="BK74" s="463">
        <f t="shared" si="152"/>
        <v>0</v>
      </c>
      <c r="BL74" s="471">
        <f t="shared" si="153"/>
        <v>0</v>
      </c>
      <c r="BM74" s="463">
        <f t="shared" si="154"/>
        <v>0</v>
      </c>
      <c r="BN74" s="471">
        <f t="shared" si="155"/>
        <v>0</v>
      </c>
      <c r="BO74" s="463">
        <f t="shared" si="156"/>
        <v>0</v>
      </c>
      <c r="BP74" s="471">
        <f t="shared" si="157"/>
        <v>0</v>
      </c>
      <c r="BQ74" s="463">
        <f t="shared" si="158"/>
        <v>0</v>
      </c>
    </row>
    <row r="75" spans="1:69" x14ac:dyDescent="0.15">
      <c r="A75" s="448" t="str">
        <f t="shared" si="159"/>
        <v/>
      </c>
      <c r="B75" s="465" t="s">
        <v>442</v>
      </c>
      <c r="C75" s="466"/>
      <c r="D75" s="467"/>
      <c r="E75" s="468"/>
      <c r="F75" s="466"/>
      <c r="G75" s="472" t="str">
        <f t="shared" si="97"/>
        <v/>
      </c>
      <c r="H75" s="470"/>
      <c r="I75" s="463">
        <f t="shared" si="160"/>
        <v>0</v>
      </c>
      <c r="J75" s="471">
        <f t="shared" si="161"/>
        <v>0</v>
      </c>
      <c r="K75" s="463">
        <f t="shared" si="162"/>
        <v>0</v>
      </c>
      <c r="L75" s="471">
        <f t="shared" si="163"/>
        <v>0</v>
      </c>
      <c r="M75" s="463">
        <f t="shared" si="164"/>
        <v>0</v>
      </c>
      <c r="N75" s="471">
        <f t="shared" si="103"/>
        <v>0</v>
      </c>
      <c r="O75" s="463">
        <f t="shared" si="104"/>
        <v>0</v>
      </c>
      <c r="P75" s="471">
        <f t="shared" si="105"/>
        <v>0</v>
      </c>
      <c r="Q75" s="463">
        <f t="shared" si="106"/>
        <v>0</v>
      </c>
      <c r="R75" s="471">
        <f t="shared" si="107"/>
        <v>0</v>
      </c>
      <c r="S75" s="463">
        <f t="shared" si="108"/>
        <v>0</v>
      </c>
      <c r="T75" s="471">
        <f t="shared" si="109"/>
        <v>0</v>
      </c>
      <c r="U75" s="463">
        <f t="shared" si="110"/>
        <v>0</v>
      </c>
      <c r="V75" s="471">
        <f t="shared" si="111"/>
        <v>0</v>
      </c>
      <c r="W75" s="463">
        <f t="shared" si="112"/>
        <v>0</v>
      </c>
      <c r="X75" s="471">
        <f t="shared" si="113"/>
        <v>0</v>
      </c>
      <c r="Y75" s="463">
        <f t="shared" si="114"/>
        <v>0</v>
      </c>
      <c r="Z75" s="471">
        <f t="shared" si="115"/>
        <v>0</v>
      </c>
      <c r="AA75" s="463">
        <f t="shared" si="116"/>
        <v>0</v>
      </c>
      <c r="AB75" s="471">
        <f t="shared" si="117"/>
        <v>0</v>
      </c>
      <c r="AC75" s="463">
        <f t="shared" si="118"/>
        <v>0</v>
      </c>
      <c r="AD75" s="471">
        <f t="shared" si="119"/>
        <v>0</v>
      </c>
      <c r="AE75" s="463">
        <f t="shared" si="120"/>
        <v>0</v>
      </c>
      <c r="AF75" s="471">
        <f t="shared" si="121"/>
        <v>0</v>
      </c>
      <c r="AG75" s="463">
        <f t="shared" si="122"/>
        <v>0</v>
      </c>
      <c r="AH75" s="471">
        <f t="shared" si="123"/>
        <v>0</v>
      </c>
      <c r="AI75" s="463">
        <f t="shared" si="124"/>
        <v>0</v>
      </c>
      <c r="AJ75" s="471">
        <f t="shared" si="125"/>
        <v>0</v>
      </c>
      <c r="AK75" s="463">
        <f t="shared" si="126"/>
        <v>0</v>
      </c>
      <c r="AL75" s="471">
        <f t="shared" si="127"/>
        <v>0</v>
      </c>
      <c r="AM75" s="463">
        <f t="shared" si="128"/>
        <v>0</v>
      </c>
      <c r="AN75" s="471">
        <f t="shared" si="129"/>
        <v>0</v>
      </c>
      <c r="AO75" s="463">
        <f t="shared" si="130"/>
        <v>0</v>
      </c>
      <c r="AP75" s="471">
        <f t="shared" si="131"/>
        <v>0</v>
      </c>
      <c r="AQ75" s="463">
        <f t="shared" si="132"/>
        <v>0</v>
      </c>
      <c r="AR75" s="471">
        <f t="shared" si="133"/>
        <v>0</v>
      </c>
      <c r="AS75" s="463">
        <f t="shared" si="134"/>
        <v>0</v>
      </c>
      <c r="AT75" s="471">
        <f t="shared" si="135"/>
        <v>0</v>
      </c>
      <c r="AU75" s="463">
        <f t="shared" si="136"/>
        <v>0</v>
      </c>
      <c r="AV75" s="471">
        <f t="shared" si="137"/>
        <v>0</v>
      </c>
      <c r="AW75" s="463">
        <f t="shared" si="138"/>
        <v>0</v>
      </c>
      <c r="AX75" s="471">
        <f t="shared" si="139"/>
        <v>0</v>
      </c>
      <c r="AY75" s="463">
        <f t="shared" si="140"/>
        <v>0</v>
      </c>
      <c r="AZ75" s="471">
        <f t="shared" si="141"/>
        <v>0</v>
      </c>
      <c r="BA75" s="463">
        <f t="shared" si="142"/>
        <v>0</v>
      </c>
      <c r="BB75" s="471">
        <f t="shared" si="143"/>
        <v>0</v>
      </c>
      <c r="BC75" s="463">
        <f t="shared" si="144"/>
        <v>0</v>
      </c>
      <c r="BD75" s="471">
        <f t="shared" si="145"/>
        <v>0</v>
      </c>
      <c r="BE75" s="463">
        <f t="shared" si="146"/>
        <v>0</v>
      </c>
      <c r="BF75" s="471">
        <f t="shared" si="147"/>
        <v>0</v>
      </c>
      <c r="BG75" s="463">
        <f t="shared" si="148"/>
        <v>0</v>
      </c>
      <c r="BH75" s="471">
        <f t="shared" si="149"/>
        <v>0</v>
      </c>
      <c r="BI75" s="463">
        <f t="shared" si="150"/>
        <v>0</v>
      </c>
      <c r="BJ75" s="471">
        <f t="shared" si="151"/>
        <v>0</v>
      </c>
      <c r="BK75" s="463">
        <f t="shared" si="152"/>
        <v>0</v>
      </c>
      <c r="BL75" s="471">
        <f t="shared" si="153"/>
        <v>0</v>
      </c>
      <c r="BM75" s="463">
        <f t="shared" si="154"/>
        <v>0</v>
      </c>
      <c r="BN75" s="471">
        <f t="shared" si="155"/>
        <v>0</v>
      </c>
      <c r="BO75" s="463">
        <f t="shared" si="156"/>
        <v>0</v>
      </c>
      <c r="BP75" s="471">
        <f t="shared" si="157"/>
        <v>0</v>
      </c>
      <c r="BQ75" s="463">
        <f t="shared" si="158"/>
        <v>0</v>
      </c>
    </row>
    <row r="76" spans="1:69" x14ac:dyDescent="0.15">
      <c r="A76" s="448" t="str">
        <f t="shared" si="159"/>
        <v/>
      </c>
      <c r="B76" s="465" t="s">
        <v>442</v>
      </c>
      <c r="C76" s="466"/>
      <c r="D76" s="467"/>
      <c r="E76" s="468"/>
      <c r="F76" s="466"/>
      <c r="G76" s="472" t="str">
        <f t="shared" si="97"/>
        <v/>
      </c>
      <c r="H76" s="470"/>
      <c r="I76" s="463">
        <f t="shared" si="160"/>
        <v>0</v>
      </c>
      <c r="J76" s="471">
        <f t="shared" si="161"/>
        <v>0</v>
      </c>
      <c r="K76" s="463">
        <f t="shared" si="162"/>
        <v>0</v>
      </c>
      <c r="L76" s="471">
        <f t="shared" si="163"/>
        <v>0</v>
      </c>
      <c r="M76" s="463">
        <f t="shared" si="164"/>
        <v>0</v>
      </c>
      <c r="N76" s="471">
        <f t="shared" si="103"/>
        <v>0</v>
      </c>
      <c r="O76" s="463">
        <f t="shared" si="104"/>
        <v>0</v>
      </c>
      <c r="P76" s="471">
        <f t="shared" si="105"/>
        <v>0</v>
      </c>
      <c r="Q76" s="463">
        <f t="shared" si="106"/>
        <v>0</v>
      </c>
      <c r="R76" s="471">
        <f t="shared" si="107"/>
        <v>0</v>
      </c>
      <c r="S76" s="463">
        <f t="shared" si="108"/>
        <v>0</v>
      </c>
      <c r="T76" s="471">
        <f t="shared" si="109"/>
        <v>0</v>
      </c>
      <c r="U76" s="463">
        <f t="shared" si="110"/>
        <v>0</v>
      </c>
      <c r="V76" s="471">
        <f t="shared" si="111"/>
        <v>0</v>
      </c>
      <c r="W76" s="463">
        <f t="shared" si="112"/>
        <v>0</v>
      </c>
      <c r="X76" s="471">
        <f t="shared" si="113"/>
        <v>0</v>
      </c>
      <c r="Y76" s="463">
        <f t="shared" si="114"/>
        <v>0</v>
      </c>
      <c r="Z76" s="471">
        <f t="shared" si="115"/>
        <v>0</v>
      </c>
      <c r="AA76" s="463">
        <f t="shared" si="116"/>
        <v>0</v>
      </c>
      <c r="AB76" s="471">
        <f t="shared" si="117"/>
        <v>0</v>
      </c>
      <c r="AC76" s="463">
        <f t="shared" si="118"/>
        <v>0</v>
      </c>
      <c r="AD76" s="471">
        <f t="shared" si="119"/>
        <v>0</v>
      </c>
      <c r="AE76" s="463">
        <f t="shared" si="120"/>
        <v>0</v>
      </c>
      <c r="AF76" s="471">
        <f t="shared" si="121"/>
        <v>0</v>
      </c>
      <c r="AG76" s="463">
        <f t="shared" si="122"/>
        <v>0</v>
      </c>
      <c r="AH76" s="471">
        <f t="shared" si="123"/>
        <v>0</v>
      </c>
      <c r="AI76" s="463">
        <f t="shared" si="124"/>
        <v>0</v>
      </c>
      <c r="AJ76" s="471">
        <f t="shared" si="125"/>
        <v>0</v>
      </c>
      <c r="AK76" s="463">
        <f t="shared" si="126"/>
        <v>0</v>
      </c>
      <c r="AL76" s="471">
        <f t="shared" si="127"/>
        <v>0</v>
      </c>
      <c r="AM76" s="463">
        <f t="shared" si="128"/>
        <v>0</v>
      </c>
      <c r="AN76" s="471">
        <f t="shared" si="129"/>
        <v>0</v>
      </c>
      <c r="AO76" s="463">
        <f t="shared" si="130"/>
        <v>0</v>
      </c>
      <c r="AP76" s="471">
        <f t="shared" si="131"/>
        <v>0</v>
      </c>
      <c r="AQ76" s="463">
        <f t="shared" si="132"/>
        <v>0</v>
      </c>
      <c r="AR76" s="471">
        <f t="shared" si="133"/>
        <v>0</v>
      </c>
      <c r="AS76" s="463">
        <f t="shared" si="134"/>
        <v>0</v>
      </c>
      <c r="AT76" s="471">
        <f t="shared" si="135"/>
        <v>0</v>
      </c>
      <c r="AU76" s="463">
        <f t="shared" si="136"/>
        <v>0</v>
      </c>
      <c r="AV76" s="471">
        <f t="shared" si="137"/>
        <v>0</v>
      </c>
      <c r="AW76" s="463">
        <f t="shared" si="138"/>
        <v>0</v>
      </c>
      <c r="AX76" s="471">
        <f t="shared" si="139"/>
        <v>0</v>
      </c>
      <c r="AY76" s="463">
        <f t="shared" si="140"/>
        <v>0</v>
      </c>
      <c r="AZ76" s="471">
        <f t="shared" si="141"/>
        <v>0</v>
      </c>
      <c r="BA76" s="463">
        <f t="shared" si="142"/>
        <v>0</v>
      </c>
      <c r="BB76" s="471">
        <f t="shared" si="143"/>
        <v>0</v>
      </c>
      <c r="BC76" s="463">
        <f t="shared" si="144"/>
        <v>0</v>
      </c>
      <c r="BD76" s="471">
        <f t="shared" si="145"/>
        <v>0</v>
      </c>
      <c r="BE76" s="463">
        <f t="shared" si="146"/>
        <v>0</v>
      </c>
      <c r="BF76" s="471">
        <f t="shared" si="147"/>
        <v>0</v>
      </c>
      <c r="BG76" s="463">
        <f t="shared" si="148"/>
        <v>0</v>
      </c>
      <c r="BH76" s="471">
        <f t="shared" si="149"/>
        <v>0</v>
      </c>
      <c r="BI76" s="463">
        <f t="shared" si="150"/>
        <v>0</v>
      </c>
      <c r="BJ76" s="471">
        <f t="shared" si="151"/>
        <v>0</v>
      </c>
      <c r="BK76" s="463">
        <f t="shared" si="152"/>
        <v>0</v>
      </c>
      <c r="BL76" s="471">
        <f t="shared" si="153"/>
        <v>0</v>
      </c>
      <c r="BM76" s="463">
        <f t="shared" si="154"/>
        <v>0</v>
      </c>
      <c r="BN76" s="471">
        <f t="shared" si="155"/>
        <v>0</v>
      </c>
      <c r="BO76" s="463">
        <f t="shared" si="156"/>
        <v>0</v>
      </c>
      <c r="BP76" s="471">
        <f t="shared" si="157"/>
        <v>0</v>
      </c>
      <c r="BQ76" s="463">
        <f t="shared" si="158"/>
        <v>0</v>
      </c>
    </row>
    <row r="77" spans="1:69" x14ac:dyDescent="0.15">
      <c r="A77" s="448" t="str">
        <f t="shared" si="159"/>
        <v/>
      </c>
      <c r="B77" s="465" t="s">
        <v>442</v>
      </c>
      <c r="C77" s="466"/>
      <c r="D77" s="467"/>
      <c r="E77" s="468"/>
      <c r="F77" s="466"/>
      <c r="G77" s="472" t="str">
        <f t="shared" si="97"/>
        <v/>
      </c>
      <c r="H77" s="470"/>
      <c r="I77" s="463">
        <f t="shared" si="160"/>
        <v>0</v>
      </c>
      <c r="J77" s="471">
        <f t="shared" si="161"/>
        <v>0</v>
      </c>
      <c r="K77" s="463">
        <f t="shared" si="162"/>
        <v>0</v>
      </c>
      <c r="L77" s="471">
        <f t="shared" si="163"/>
        <v>0</v>
      </c>
      <c r="M77" s="463">
        <f t="shared" si="164"/>
        <v>0</v>
      </c>
      <c r="N77" s="471">
        <f t="shared" si="103"/>
        <v>0</v>
      </c>
      <c r="O77" s="463">
        <f t="shared" si="104"/>
        <v>0</v>
      </c>
      <c r="P77" s="471">
        <f t="shared" si="105"/>
        <v>0</v>
      </c>
      <c r="Q77" s="463">
        <f t="shared" si="106"/>
        <v>0</v>
      </c>
      <c r="R77" s="471">
        <f t="shared" si="107"/>
        <v>0</v>
      </c>
      <c r="S77" s="463">
        <f t="shared" si="108"/>
        <v>0</v>
      </c>
      <c r="T77" s="471">
        <f t="shared" si="109"/>
        <v>0</v>
      </c>
      <c r="U77" s="463">
        <f t="shared" si="110"/>
        <v>0</v>
      </c>
      <c r="V77" s="471">
        <f t="shared" si="111"/>
        <v>0</v>
      </c>
      <c r="W77" s="463">
        <f t="shared" si="112"/>
        <v>0</v>
      </c>
      <c r="X77" s="471">
        <f t="shared" si="113"/>
        <v>0</v>
      </c>
      <c r="Y77" s="463">
        <f t="shared" si="114"/>
        <v>0</v>
      </c>
      <c r="Z77" s="471">
        <f t="shared" si="115"/>
        <v>0</v>
      </c>
      <c r="AA77" s="463">
        <f t="shared" si="116"/>
        <v>0</v>
      </c>
      <c r="AB77" s="471">
        <f t="shared" si="117"/>
        <v>0</v>
      </c>
      <c r="AC77" s="463">
        <f t="shared" si="118"/>
        <v>0</v>
      </c>
      <c r="AD77" s="471">
        <f t="shared" si="119"/>
        <v>0</v>
      </c>
      <c r="AE77" s="463">
        <f t="shared" si="120"/>
        <v>0</v>
      </c>
      <c r="AF77" s="471">
        <f t="shared" si="121"/>
        <v>0</v>
      </c>
      <c r="AG77" s="463">
        <f t="shared" si="122"/>
        <v>0</v>
      </c>
      <c r="AH77" s="471">
        <f t="shared" si="123"/>
        <v>0</v>
      </c>
      <c r="AI77" s="463">
        <f t="shared" si="124"/>
        <v>0</v>
      </c>
      <c r="AJ77" s="471">
        <f t="shared" si="125"/>
        <v>0</v>
      </c>
      <c r="AK77" s="463">
        <f t="shared" si="126"/>
        <v>0</v>
      </c>
      <c r="AL77" s="471">
        <f t="shared" si="127"/>
        <v>0</v>
      </c>
      <c r="AM77" s="463">
        <f t="shared" si="128"/>
        <v>0</v>
      </c>
      <c r="AN77" s="471">
        <f t="shared" si="129"/>
        <v>0</v>
      </c>
      <c r="AO77" s="463">
        <f t="shared" si="130"/>
        <v>0</v>
      </c>
      <c r="AP77" s="471">
        <f t="shared" si="131"/>
        <v>0</v>
      </c>
      <c r="AQ77" s="463">
        <f t="shared" si="132"/>
        <v>0</v>
      </c>
      <c r="AR77" s="471">
        <f t="shared" si="133"/>
        <v>0</v>
      </c>
      <c r="AS77" s="463">
        <f t="shared" si="134"/>
        <v>0</v>
      </c>
      <c r="AT77" s="471">
        <f t="shared" si="135"/>
        <v>0</v>
      </c>
      <c r="AU77" s="463">
        <f t="shared" si="136"/>
        <v>0</v>
      </c>
      <c r="AV77" s="471">
        <f t="shared" si="137"/>
        <v>0</v>
      </c>
      <c r="AW77" s="463">
        <f t="shared" si="138"/>
        <v>0</v>
      </c>
      <c r="AX77" s="471">
        <f t="shared" si="139"/>
        <v>0</v>
      </c>
      <c r="AY77" s="463">
        <f t="shared" si="140"/>
        <v>0</v>
      </c>
      <c r="AZ77" s="471">
        <f t="shared" si="141"/>
        <v>0</v>
      </c>
      <c r="BA77" s="463">
        <f t="shared" si="142"/>
        <v>0</v>
      </c>
      <c r="BB77" s="471">
        <f t="shared" si="143"/>
        <v>0</v>
      </c>
      <c r="BC77" s="463">
        <f t="shared" si="144"/>
        <v>0</v>
      </c>
      <c r="BD77" s="471">
        <f t="shared" si="145"/>
        <v>0</v>
      </c>
      <c r="BE77" s="463">
        <f t="shared" si="146"/>
        <v>0</v>
      </c>
      <c r="BF77" s="471">
        <f t="shared" si="147"/>
        <v>0</v>
      </c>
      <c r="BG77" s="463">
        <f t="shared" si="148"/>
        <v>0</v>
      </c>
      <c r="BH77" s="471">
        <f t="shared" si="149"/>
        <v>0</v>
      </c>
      <c r="BI77" s="463">
        <f t="shared" si="150"/>
        <v>0</v>
      </c>
      <c r="BJ77" s="471">
        <f t="shared" si="151"/>
        <v>0</v>
      </c>
      <c r="BK77" s="463">
        <f t="shared" si="152"/>
        <v>0</v>
      </c>
      <c r="BL77" s="471">
        <f t="shared" si="153"/>
        <v>0</v>
      </c>
      <c r="BM77" s="463">
        <f t="shared" si="154"/>
        <v>0</v>
      </c>
      <c r="BN77" s="471">
        <f t="shared" si="155"/>
        <v>0</v>
      </c>
      <c r="BO77" s="463">
        <f t="shared" si="156"/>
        <v>0</v>
      </c>
      <c r="BP77" s="471">
        <f t="shared" si="157"/>
        <v>0</v>
      </c>
      <c r="BQ77" s="463">
        <f t="shared" si="158"/>
        <v>0</v>
      </c>
    </row>
    <row r="78" spans="1:69" x14ac:dyDescent="0.15">
      <c r="A78" s="448" t="str">
        <f t="shared" si="159"/>
        <v/>
      </c>
      <c r="B78" s="465" t="s">
        <v>442</v>
      </c>
      <c r="C78" s="466"/>
      <c r="D78" s="467"/>
      <c r="E78" s="468"/>
      <c r="F78" s="466"/>
      <c r="G78" s="472" t="str">
        <f t="shared" si="97"/>
        <v/>
      </c>
      <c r="H78" s="470"/>
      <c r="I78" s="463">
        <f t="shared" si="160"/>
        <v>0</v>
      </c>
      <c r="J78" s="471">
        <f t="shared" si="161"/>
        <v>0</v>
      </c>
      <c r="K78" s="463">
        <f t="shared" si="162"/>
        <v>0</v>
      </c>
      <c r="L78" s="471">
        <f t="shared" si="163"/>
        <v>0</v>
      </c>
      <c r="M78" s="463">
        <f t="shared" si="164"/>
        <v>0</v>
      </c>
      <c r="N78" s="471">
        <f t="shared" si="103"/>
        <v>0</v>
      </c>
      <c r="O78" s="463">
        <f t="shared" si="104"/>
        <v>0</v>
      </c>
      <c r="P78" s="471">
        <f t="shared" si="105"/>
        <v>0</v>
      </c>
      <c r="Q78" s="463">
        <f t="shared" si="106"/>
        <v>0</v>
      </c>
      <c r="R78" s="471">
        <f t="shared" si="107"/>
        <v>0</v>
      </c>
      <c r="S78" s="463">
        <f t="shared" si="108"/>
        <v>0</v>
      </c>
      <c r="T78" s="471">
        <f t="shared" si="109"/>
        <v>0</v>
      </c>
      <c r="U78" s="463">
        <f t="shared" si="110"/>
        <v>0</v>
      </c>
      <c r="V78" s="471">
        <f t="shared" si="111"/>
        <v>0</v>
      </c>
      <c r="W78" s="463">
        <f t="shared" si="112"/>
        <v>0</v>
      </c>
      <c r="X78" s="471">
        <f t="shared" si="113"/>
        <v>0</v>
      </c>
      <c r="Y78" s="463">
        <f t="shared" si="114"/>
        <v>0</v>
      </c>
      <c r="Z78" s="471">
        <f t="shared" si="115"/>
        <v>0</v>
      </c>
      <c r="AA78" s="463">
        <f t="shared" si="116"/>
        <v>0</v>
      </c>
      <c r="AB78" s="471">
        <f t="shared" si="117"/>
        <v>0</v>
      </c>
      <c r="AC78" s="463">
        <f t="shared" si="118"/>
        <v>0</v>
      </c>
      <c r="AD78" s="471">
        <f t="shared" si="119"/>
        <v>0</v>
      </c>
      <c r="AE78" s="463">
        <f t="shared" si="120"/>
        <v>0</v>
      </c>
      <c r="AF78" s="471">
        <f t="shared" si="121"/>
        <v>0</v>
      </c>
      <c r="AG78" s="463">
        <f t="shared" si="122"/>
        <v>0</v>
      </c>
      <c r="AH78" s="471">
        <f t="shared" si="123"/>
        <v>0</v>
      </c>
      <c r="AI78" s="463">
        <f t="shared" si="124"/>
        <v>0</v>
      </c>
      <c r="AJ78" s="471">
        <f t="shared" si="125"/>
        <v>0</v>
      </c>
      <c r="AK78" s="463">
        <f t="shared" si="126"/>
        <v>0</v>
      </c>
      <c r="AL78" s="471">
        <f t="shared" si="127"/>
        <v>0</v>
      </c>
      <c r="AM78" s="463">
        <f t="shared" si="128"/>
        <v>0</v>
      </c>
      <c r="AN78" s="471">
        <f t="shared" si="129"/>
        <v>0</v>
      </c>
      <c r="AO78" s="463">
        <f t="shared" si="130"/>
        <v>0</v>
      </c>
      <c r="AP78" s="471">
        <f t="shared" si="131"/>
        <v>0</v>
      </c>
      <c r="AQ78" s="463">
        <f t="shared" si="132"/>
        <v>0</v>
      </c>
      <c r="AR78" s="471">
        <f t="shared" si="133"/>
        <v>0</v>
      </c>
      <c r="AS78" s="463">
        <f t="shared" si="134"/>
        <v>0</v>
      </c>
      <c r="AT78" s="471">
        <f t="shared" si="135"/>
        <v>0</v>
      </c>
      <c r="AU78" s="463">
        <f t="shared" si="136"/>
        <v>0</v>
      </c>
      <c r="AV78" s="471">
        <f t="shared" si="137"/>
        <v>0</v>
      </c>
      <c r="AW78" s="463">
        <f t="shared" si="138"/>
        <v>0</v>
      </c>
      <c r="AX78" s="471">
        <f t="shared" si="139"/>
        <v>0</v>
      </c>
      <c r="AY78" s="463">
        <f t="shared" si="140"/>
        <v>0</v>
      </c>
      <c r="AZ78" s="471">
        <f t="shared" si="141"/>
        <v>0</v>
      </c>
      <c r="BA78" s="463">
        <f t="shared" si="142"/>
        <v>0</v>
      </c>
      <c r="BB78" s="471">
        <f t="shared" si="143"/>
        <v>0</v>
      </c>
      <c r="BC78" s="463">
        <f t="shared" si="144"/>
        <v>0</v>
      </c>
      <c r="BD78" s="471">
        <f t="shared" si="145"/>
        <v>0</v>
      </c>
      <c r="BE78" s="463">
        <f t="shared" si="146"/>
        <v>0</v>
      </c>
      <c r="BF78" s="471">
        <f t="shared" si="147"/>
        <v>0</v>
      </c>
      <c r="BG78" s="463">
        <f t="shared" si="148"/>
        <v>0</v>
      </c>
      <c r="BH78" s="471">
        <f t="shared" si="149"/>
        <v>0</v>
      </c>
      <c r="BI78" s="463">
        <f t="shared" si="150"/>
        <v>0</v>
      </c>
      <c r="BJ78" s="471">
        <f t="shared" si="151"/>
        <v>0</v>
      </c>
      <c r="BK78" s="463">
        <f t="shared" si="152"/>
        <v>0</v>
      </c>
      <c r="BL78" s="471">
        <f t="shared" si="153"/>
        <v>0</v>
      </c>
      <c r="BM78" s="463">
        <f t="shared" si="154"/>
        <v>0</v>
      </c>
      <c r="BN78" s="471">
        <f t="shared" si="155"/>
        <v>0</v>
      </c>
      <c r="BO78" s="463">
        <f t="shared" si="156"/>
        <v>0</v>
      </c>
      <c r="BP78" s="471">
        <f t="shared" si="157"/>
        <v>0</v>
      </c>
      <c r="BQ78" s="463">
        <f t="shared" si="158"/>
        <v>0</v>
      </c>
    </row>
    <row r="79" spans="1:69" x14ac:dyDescent="0.15">
      <c r="A79" s="448" t="str">
        <f t="shared" si="159"/>
        <v/>
      </c>
      <c r="B79" s="465" t="s">
        <v>442</v>
      </c>
      <c r="C79" s="466"/>
      <c r="D79" s="467"/>
      <c r="E79" s="468"/>
      <c r="F79" s="466"/>
      <c r="G79" s="472" t="str">
        <f t="shared" si="97"/>
        <v/>
      </c>
      <c r="H79" s="470"/>
      <c r="I79" s="463">
        <f t="shared" si="160"/>
        <v>0</v>
      </c>
      <c r="J79" s="471">
        <f t="shared" si="161"/>
        <v>0</v>
      </c>
      <c r="K79" s="463">
        <f t="shared" si="162"/>
        <v>0</v>
      </c>
      <c r="L79" s="471">
        <f t="shared" si="163"/>
        <v>0</v>
      </c>
      <c r="M79" s="463">
        <f t="shared" si="164"/>
        <v>0</v>
      </c>
      <c r="N79" s="471">
        <f t="shared" si="103"/>
        <v>0</v>
      </c>
      <c r="O79" s="463">
        <f t="shared" si="104"/>
        <v>0</v>
      </c>
      <c r="P79" s="471">
        <f t="shared" si="105"/>
        <v>0</v>
      </c>
      <c r="Q79" s="463">
        <f t="shared" si="106"/>
        <v>0</v>
      </c>
      <c r="R79" s="471">
        <f t="shared" si="107"/>
        <v>0</v>
      </c>
      <c r="S79" s="463">
        <f t="shared" si="108"/>
        <v>0</v>
      </c>
      <c r="T79" s="471">
        <f t="shared" si="109"/>
        <v>0</v>
      </c>
      <c r="U79" s="463">
        <f t="shared" si="110"/>
        <v>0</v>
      </c>
      <c r="V79" s="471">
        <f t="shared" si="111"/>
        <v>0</v>
      </c>
      <c r="W79" s="463">
        <f t="shared" si="112"/>
        <v>0</v>
      </c>
      <c r="X79" s="471">
        <f t="shared" si="113"/>
        <v>0</v>
      </c>
      <c r="Y79" s="463">
        <f t="shared" si="114"/>
        <v>0</v>
      </c>
      <c r="Z79" s="471">
        <f t="shared" si="115"/>
        <v>0</v>
      </c>
      <c r="AA79" s="463">
        <f t="shared" si="116"/>
        <v>0</v>
      </c>
      <c r="AB79" s="471">
        <f t="shared" si="117"/>
        <v>0</v>
      </c>
      <c r="AC79" s="463">
        <f t="shared" si="118"/>
        <v>0</v>
      </c>
      <c r="AD79" s="471">
        <f t="shared" si="119"/>
        <v>0</v>
      </c>
      <c r="AE79" s="463">
        <f t="shared" si="120"/>
        <v>0</v>
      </c>
      <c r="AF79" s="471">
        <f t="shared" si="121"/>
        <v>0</v>
      </c>
      <c r="AG79" s="463">
        <f t="shared" si="122"/>
        <v>0</v>
      </c>
      <c r="AH79" s="471">
        <f t="shared" si="123"/>
        <v>0</v>
      </c>
      <c r="AI79" s="463">
        <f t="shared" si="124"/>
        <v>0</v>
      </c>
      <c r="AJ79" s="471">
        <f t="shared" si="125"/>
        <v>0</v>
      </c>
      <c r="AK79" s="463">
        <f t="shared" si="126"/>
        <v>0</v>
      </c>
      <c r="AL79" s="471">
        <f t="shared" si="127"/>
        <v>0</v>
      </c>
      <c r="AM79" s="463">
        <f t="shared" si="128"/>
        <v>0</v>
      </c>
      <c r="AN79" s="471">
        <f t="shared" si="129"/>
        <v>0</v>
      </c>
      <c r="AO79" s="463">
        <f t="shared" si="130"/>
        <v>0</v>
      </c>
      <c r="AP79" s="471">
        <f t="shared" si="131"/>
        <v>0</v>
      </c>
      <c r="AQ79" s="463">
        <f t="shared" si="132"/>
        <v>0</v>
      </c>
      <c r="AR79" s="471">
        <f t="shared" si="133"/>
        <v>0</v>
      </c>
      <c r="AS79" s="463">
        <f t="shared" si="134"/>
        <v>0</v>
      </c>
      <c r="AT79" s="471">
        <f t="shared" si="135"/>
        <v>0</v>
      </c>
      <c r="AU79" s="463">
        <f t="shared" si="136"/>
        <v>0</v>
      </c>
      <c r="AV79" s="471">
        <f t="shared" si="137"/>
        <v>0</v>
      </c>
      <c r="AW79" s="463">
        <f t="shared" si="138"/>
        <v>0</v>
      </c>
      <c r="AX79" s="471">
        <f t="shared" si="139"/>
        <v>0</v>
      </c>
      <c r="AY79" s="463">
        <f t="shared" si="140"/>
        <v>0</v>
      </c>
      <c r="AZ79" s="471">
        <f t="shared" si="141"/>
        <v>0</v>
      </c>
      <c r="BA79" s="463">
        <f t="shared" si="142"/>
        <v>0</v>
      </c>
      <c r="BB79" s="471">
        <f t="shared" si="143"/>
        <v>0</v>
      </c>
      <c r="BC79" s="463">
        <f t="shared" si="144"/>
        <v>0</v>
      </c>
      <c r="BD79" s="471">
        <f t="shared" si="145"/>
        <v>0</v>
      </c>
      <c r="BE79" s="463">
        <f t="shared" si="146"/>
        <v>0</v>
      </c>
      <c r="BF79" s="471">
        <f t="shared" si="147"/>
        <v>0</v>
      </c>
      <c r="BG79" s="463">
        <f t="shared" si="148"/>
        <v>0</v>
      </c>
      <c r="BH79" s="471">
        <f t="shared" si="149"/>
        <v>0</v>
      </c>
      <c r="BI79" s="463">
        <f t="shared" si="150"/>
        <v>0</v>
      </c>
      <c r="BJ79" s="471">
        <f t="shared" si="151"/>
        <v>0</v>
      </c>
      <c r="BK79" s="463">
        <f t="shared" si="152"/>
        <v>0</v>
      </c>
      <c r="BL79" s="471">
        <f t="shared" si="153"/>
        <v>0</v>
      </c>
      <c r="BM79" s="463">
        <f t="shared" si="154"/>
        <v>0</v>
      </c>
      <c r="BN79" s="471">
        <f t="shared" si="155"/>
        <v>0</v>
      </c>
      <c r="BO79" s="463">
        <f t="shared" si="156"/>
        <v>0</v>
      </c>
      <c r="BP79" s="471">
        <f t="shared" si="157"/>
        <v>0</v>
      </c>
      <c r="BQ79" s="463">
        <f t="shared" si="158"/>
        <v>0</v>
      </c>
    </row>
    <row r="80" spans="1:69" x14ac:dyDescent="0.15">
      <c r="A80" s="448" t="str">
        <f t="shared" si="159"/>
        <v/>
      </c>
      <c r="B80" s="465" t="s">
        <v>442</v>
      </c>
      <c r="C80" s="466"/>
      <c r="D80" s="467"/>
      <c r="E80" s="468"/>
      <c r="F80" s="466"/>
      <c r="G80" s="472" t="str">
        <f t="shared" si="97"/>
        <v/>
      </c>
      <c r="H80" s="470"/>
      <c r="I80" s="463">
        <f t="shared" si="160"/>
        <v>0</v>
      </c>
      <c r="J80" s="471">
        <f t="shared" si="161"/>
        <v>0</v>
      </c>
      <c r="K80" s="463">
        <f t="shared" si="162"/>
        <v>0</v>
      </c>
      <c r="L80" s="471">
        <f t="shared" si="163"/>
        <v>0</v>
      </c>
      <c r="M80" s="463">
        <f t="shared" si="164"/>
        <v>0</v>
      </c>
      <c r="N80" s="471">
        <f t="shared" si="103"/>
        <v>0</v>
      </c>
      <c r="O80" s="463">
        <f t="shared" si="104"/>
        <v>0</v>
      </c>
      <c r="P80" s="471">
        <f t="shared" si="105"/>
        <v>0</v>
      </c>
      <c r="Q80" s="463">
        <f t="shared" si="106"/>
        <v>0</v>
      </c>
      <c r="R80" s="471">
        <f t="shared" si="107"/>
        <v>0</v>
      </c>
      <c r="S80" s="463">
        <f t="shared" si="108"/>
        <v>0</v>
      </c>
      <c r="T80" s="471">
        <f t="shared" si="109"/>
        <v>0</v>
      </c>
      <c r="U80" s="463">
        <f t="shared" si="110"/>
        <v>0</v>
      </c>
      <c r="V80" s="471">
        <f t="shared" si="111"/>
        <v>0</v>
      </c>
      <c r="W80" s="463">
        <f t="shared" si="112"/>
        <v>0</v>
      </c>
      <c r="X80" s="471">
        <f t="shared" si="113"/>
        <v>0</v>
      </c>
      <c r="Y80" s="463">
        <f t="shared" si="114"/>
        <v>0</v>
      </c>
      <c r="Z80" s="471">
        <f t="shared" si="115"/>
        <v>0</v>
      </c>
      <c r="AA80" s="463">
        <f t="shared" si="116"/>
        <v>0</v>
      </c>
      <c r="AB80" s="471">
        <f t="shared" si="117"/>
        <v>0</v>
      </c>
      <c r="AC80" s="463">
        <f t="shared" si="118"/>
        <v>0</v>
      </c>
      <c r="AD80" s="471">
        <f t="shared" si="119"/>
        <v>0</v>
      </c>
      <c r="AE80" s="463">
        <f t="shared" si="120"/>
        <v>0</v>
      </c>
      <c r="AF80" s="471">
        <f t="shared" si="121"/>
        <v>0</v>
      </c>
      <c r="AG80" s="463">
        <f t="shared" si="122"/>
        <v>0</v>
      </c>
      <c r="AH80" s="471">
        <f t="shared" si="123"/>
        <v>0</v>
      </c>
      <c r="AI80" s="463">
        <f t="shared" si="124"/>
        <v>0</v>
      </c>
      <c r="AJ80" s="471">
        <f t="shared" si="125"/>
        <v>0</v>
      </c>
      <c r="AK80" s="463">
        <f t="shared" si="126"/>
        <v>0</v>
      </c>
      <c r="AL80" s="471">
        <f t="shared" si="127"/>
        <v>0</v>
      </c>
      <c r="AM80" s="463">
        <f t="shared" si="128"/>
        <v>0</v>
      </c>
      <c r="AN80" s="471">
        <f t="shared" si="129"/>
        <v>0</v>
      </c>
      <c r="AO80" s="463">
        <f t="shared" si="130"/>
        <v>0</v>
      </c>
      <c r="AP80" s="471">
        <f t="shared" si="131"/>
        <v>0</v>
      </c>
      <c r="AQ80" s="463">
        <f t="shared" si="132"/>
        <v>0</v>
      </c>
      <c r="AR80" s="471">
        <f t="shared" si="133"/>
        <v>0</v>
      </c>
      <c r="AS80" s="463">
        <f t="shared" si="134"/>
        <v>0</v>
      </c>
      <c r="AT80" s="471">
        <f t="shared" si="135"/>
        <v>0</v>
      </c>
      <c r="AU80" s="463">
        <f t="shared" si="136"/>
        <v>0</v>
      </c>
      <c r="AV80" s="471">
        <f t="shared" si="137"/>
        <v>0</v>
      </c>
      <c r="AW80" s="463">
        <f t="shared" si="138"/>
        <v>0</v>
      </c>
      <c r="AX80" s="471">
        <f t="shared" si="139"/>
        <v>0</v>
      </c>
      <c r="AY80" s="463">
        <f t="shared" si="140"/>
        <v>0</v>
      </c>
      <c r="AZ80" s="471">
        <f t="shared" si="141"/>
        <v>0</v>
      </c>
      <c r="BA80" s="463">
        <f t="shared" si="142"/>
        <v>0</v>
      </c>
      <c r="BB80" s="471">
        <f t="shared" si="143"/>
        <v>0</v>
      </c>
      <c r="BC80" s="463">
        <f t="shared" si="144"/>
        <v>0</v>
      </c>
      <c r="BD80" s="471">
        <f t="shared" si="145"/>
        <v>0</v>
      </c>
      <c r="BE80" s="463">
        <f t="shared" si="146"/>
        <v>0</v>
      </c>
      <c r="BF80" s="471">
        <f t="shared" si="147"/>
        <v>0</v>
      </c>
      <c r="BG80" s="463">
        <f t="shared" si="148"/>
        <v>0</v>
      </c>
      <c r="BH80" s="471">
        <f t="shared" si="149"/>
        <v>0</v>
      </c>
      <c r="BI80" s="463">
        <f t="shared" si="150"/>
        <v>0</v>
      </c>
      <c r="BJ80" s="471">
        <f t="shared" si="151"/>
        <v>0</v>
      </c>
      <c r="BK80" s="463">
        <f t="shared" si="152"/>
        <v>0</v>
      </c>
      <c r="BL80" s="471">
        <f t="shared" si="153"/>
        <v>0</v>
      </c>
      <c r="BM80" s="463">
        <f t="shared" si="154"/>
        <v>0</v>
      </c>
      <c r="BN80" s="471">
        <f t="shared" si="155"/>
        <v>0</v>
      </c>
      <c r="BO80" s="463">
        <f t="shared" si="156"/>
        <v>0</v>
      </c>
      <c r="BP80" s="471">
        <f t="shared" si="157"/>
        <v>0</v>
      </c>
      <c r="BQ80" s="463">
        <f t="shared" si="158"/>
        <v>0</v>
      </c>
    </row>
    <row r="81" spans="1:69" x14ac:dyDescent="0.15">
      <c r="A81" s="448" t="str">
        <f t="shared" si="159"/>
        <v/>
      </c>
      <c r="B81" s="465" t="s">
        <v>442</v>
      </c>
      <c r="C81" s="466"/>
      <c r="D81" s="467"/>
      <c r="E81" s="468"/>
      <c r="F81" s="466"/>
      <c r="G81" s="472" t="str">
        <f t="shared" si="97"/>
        <v/>
      </c>
      <c r="H81" s="470"/>
      <c r="I81" s="463">
        <f t="shared" si="160"/>
        <v>0</v>
      </c>
      <c r="J81" s="471">
        <f t="shared" si="161"/>
        <v>0</v>
      </c>
      <c r="K81" s="463">
        <f t="shared" si="162"/>
        <v>0</v>
      </c>
      <c r="L81" s="471">
        <f t="shared" si="163"/>
        <v>0</v>
      </c>
      <c r="M81" s="463">
        <f t="shared" si="164"/>
        <v>0</v>
      </c>
      <c r="N81" s="471">
        <f t="shared" si="103"/>
        <v>0</v>
      </c>
      <c r="O81" s="463">
        <f t="shared" si="104"/>
        <v>0</v>
      </c>
      <c r="P81" s="471">
        <f t="shared" si="105"/>
        <v>0</v>
      </c>
      <c r="Q81" s="463">
        <f t="shared" si="106"/>
        <v>0</v>
      </c>
      <c r="R81" s="471">
        <f t="shared" si="107"/>
        <v>0</v>
      </c>
      <c r="S81" s="463">
        <f t="shared" si="108"/>
        <v>0</v>
      </c>
      <c r="T81" s="471">
        <f t="shared" si="109"/>
        <v>0</v>
      </c>
      <c r="U81" s="463">
        <f t="shared" si="110"/>
        <v>0</v>
      </c>
      <c r="V81" s="471">
        <f t="shared" si="111"/>
        <v>0</v>
      </c>
      <c r="W81" s="463">
        <f t="shared" si="112"/>
        <v>0</v>
      </c>
      <c r="X81" s="471">
        <f t="shared" si="113"/>
        <v>0</v>
      </c>
      <c r="Y81" s="463">
        <f t="shared" si="114"/>
        <v>0</v>
      </c>
      <c r="Z81" s="471">
        <f t="shared" si="115"/>
        <v>0</v>
      </c>
      <c r="AA81" s="463">
        <f t="shared" si="116"/>
        <v>0</v>
      </c>
      <c r="AB81" s="471">
        <f t="shared" si="117"/>
        <v>0</v>
      </c>
      <c r="AC81" s="463">
        <f t="shared" si="118"/>
        <v>0</v>
      </c>
      <c r="AD81" s="471">
        <f t="shared" si="119"/>
        <v>0</v>
      </c>
      <c r="AE81" s="463">
        <f t="shared" si="120"/>
        <v>0</v>
      </c>
      <c r="AF81" s="471">
        <f t="shared" si="121"/>
        <v>0</v>
      </c>
      <c r="AG81" s="463">
        <f t="shared" si="122"/>
        <v>0</v>
      </c>
      <c r="AH81" s="471">
        <f t="shared" si="123"/>
        <v>0</v>
      </c>
      <c r="AI81" s="463">
        <f t="shared" si="124"/>
        <v>0</v>
      </c>
      <c r="AJ81" s="471">
        <f t="shared" si="125"/>
        <v>0</v>
      </c>
      <c r="AK81" s="463">
        <f t="shared" si="126"/>
        <v>0</v>
      </c>
      <c r="AL81" s="471">
        <f t="shared" si="127"/>
        <v>0</v>
      </c>
      <c r="AM81" s="463">
        <f t="shared" si="128"/>
        <v>0</v>
      </c>
      <c r="AN81" s="471">
        <f t="shared" si="129"/>
        <v>0</v>
      </c>
      <c r="AO81" s="463">
        <f t="shared" si="130"/>
        <v>0</v>
      </c>
      <c r="AP81" s="471">
        <f t="shared" si="131"/>
        <v>0</v>
      </c>
      <c r="AQ81" s="463">
        <f t="shared" si="132"/>
        <v>0</v>
      </c>
      <c r="AR81" s="471">
        <f t="shared" si="133"/>
        <v>0</v>
      </c>
      <c r="AS81" s="463">
        <f t="shared" si="134"/>
        <v>0</v>
      </c>
      <c r="AT81" s="471">
        <f t="shared" si="135"/>
        <v>0</v>
      </c>
      <c r="AU81" s="463">
        <f t="shared" si="136"/>
        <v>0</v>
      </c>
      <c r="AV81" s="471">
        <f t="shared" si="137"/>
        <v>0</v>
      </c>
      <c r="AW81" s="463">
        <f t="shared" si="138"/>
        <v>0</v>
      </c>
      <c r="AX81" s="471">
        <f t="shared" si="139"/>
        <v>0</v>
      </c>
      <c r="AY81" s="463">
        <f t="shared" si="140"/>
        <v>0</v>
      </c>
      <c r="AZ81" s="471">
        <f t="shared" si="141"/>
        <v>0</v>
      </c>
      <c r="BA81" s="463">
        <f t="shared" si="142"/>
        <v>0</v>
      </c>
      <c r="BB81" s="471">
        <f t="shared" si="143"/>
        <v>0</v>
      </c>
      <c r="BC81" s="463">
        <f t="shared" si="144"/>
        <v>0</v>
      </c>
      <c r="BD81" s="471">
        <f t="shared" si="145"/>
        <v>0</v>
      </c>
      <c r="BE81" s="463">
        <f t="shared" si="146"/>
        <v>0</v>
      </c>
      <c r="BF81" s="471">
        <f t="shared" si="147"/>
        <v>0</v>
      </c>
      <c r="BG81" s="463">
        <f t="shared" si="148"/>
        <v>0</v>
      </c>
      <c r="BH81" s="471">
        <f t="shared" si="149"/>
        <v>0</v>
      </c>
      <c r="BI81" s="463">
        <f t="shared" si="150"/>
        <v>0</v>
      </c>
      <c r="BJ81" s="471">
        <f t="shared" si="151"/>
        <v>0</v>
      </c>
      <c r="BK81" s="463">
        <f t="shared" si="152"/>
        <v>0</v>
      </c>
      <c r="BL81" s="471">
        <f t="shared" si="153"/>
        <v>0</v>
      </c>
      <c r="BM81" s="463">
        <f t="shared" si="154"/>
        <v>0</v>
      </c>
      <c r="BN81" s="471">
        <f t="shared" si="155"/>
        <v>0</v>
      </c>
      <c r="BO81" s="463">
        <f t="shared" si="156"/>
        <v>0</v>
      </c>
      <c r="BP81" s="471">
        <f t="shared" si="157"/>
        <v>0</v>
      </c>
      <c r="BQ81" s="463">
        <f t="shared" si="158"/>
        <v>0</v>
      </c>
    </row>
    <row r="82" spans="1:69" x14ac:dyDescent="0.15">
      <c r="A82" s="448" t="str">
        <f t="shared" si="159"/>
        <v/>
      </c>
      <c r="B82" s="465" t="s">
        <v>442</v>
      </c>
      <c r="C82" s="466"/>
      <c r="D82" s="467"/>
      <c r="E82" s="468"/>
      <c r="F82" s="466"/>
      <c r="G82" s="472" t="str">
        <f t="shared" si="97"/>
        <v/>
      </c>
      <c r="H82" s="470"/>
      <c r="I82" s="463">
        <f t="shared" si="160"/>
        <v>0</v>
      </c>
      <c r="J82" s="471">
        <f t="shared" si="161"/>
        <v>0</v>
      </c>
      <c r="K82" s="463">
        <f t="shared" si="162"/>
        <v>0</v>
      </c>
      <c r="L82" s="471">
        <f t="shared" si="163"/>
        <v>0</v>
      </c>
      <c r="M82" s="463">
        <f t="shared" si="164"/>
        <v>0</v>
      </c>
      <c r="N82" s="471">
        <f t="shared" si="103"/>
        <v>0</v>
      </c>
      <c r="O82" s="463">
        <f t="shared" si="104"/>
        <v>0</v>
      </c>
      <c r="P82" s="471">
        <f t="shared" si="105"/>
        <v>0</v>
      </c>
      <c r="Q82" s="463">
        <f t="shared" si="106"/>
        <v>0</v>
      </c>
      <c r="R82" s="471">
        <f t="shared" si="107"/>
        <v>0</v>
      </c>
      <c r="S82" s="463">
        <f t="shared" si="108"/>
        <v>0</v>
      </c>
      <c r="T82" s="471">
        <f t="shared" si="109"/>
        <v>0</v>
      </c>
      <c r="U82" s="463">
        <f t="shared" si="110"/>
        <v>0</v>
      </c>
      <c r="V82" s="471">
        <f t="shared" si="111"/>
        <v>0</v>
      </c>
      <c r="W82" s="463">
        <f t="shared" si="112"/>
        <v>0</v>
      </c>
      <c r="X82" s="471">
        <f t="shared" si="113"/>
        <v>0</v>
      </c>
      <c r="Y82" s="463">
        <f t="shared" si="114"/>
        <v>0</v>
      </c>
      <c r="Z82" s="471">
        <f t="shared" si="115"/>
        <v>0</v>
      </c>
      <c r="AA82" s="463">
        <f t="shared" si="116"/>
        <v>0</v>
      </c>
      <c r="AB82" s="471">
        <f t="shared" si="117"/>
        <v>0</v>
      </c>
      <c r="AC82" s="463">
        <f t="shared" si="118"/>
        <v>0</v>
      </c>
      <c r="AD82" s="471">
        <f t="shared" si="119"/>
        <v>0</v>
      </c>
      <c r="AE82" s="463">
        <f t="shared" si="120"/>
        <v>0</v>
      </c>
      <c r="AF82" s="471">
        <f t="shared" si="121"/>
        <v>0</v>
      </c>
      <c r="AG82" s="463">
        <f t="shared" si="122"/>
        <v>0</v>
      </c>
      <c r="AH82" s="471">
        <f t="shared" si="123"/>
        <v>0</v>
      </c>
      <c r="AI82" s="463">
        <f t="shared" si="124"/>
        <v>0</v>
      </c>
      <c r="AJ82" s="471">
        <f t="shared" si="125"/>
        <v>0</v>
      </c>
      <c r="AK82" s="463">
        <f t="shared" si="126"/>
        <v>0</v>
      </c>
      <c r="AL82" s="471">
        <f t="shared" si="127"/>
        <v>0</v>
      </c>
      <c r="AM82" s="463">
        <f t="shared" si="128"/>
        <v>0</v>
      </c>
      <c r="AN82" s="471">
        <f t="shared" si="129"/>
        <v>0</v>
      </c>
      <c r="AO82" s="463">
        <f t="shared" si="130"/>
        <v>0</v>
      </c>
      <c r="AP82" s="471">
        <f t="shared" si="131"/>
        <v>0</v>
      </c>
      <c r="AQ82" s="463">
        <f t="shared" si="132"/>
        <v>0</v>
      </c>
      <c r="AR82" s="471">
        <f t="shared" si="133"/>
        <v>0</v>
      </c>
      <c r="AS82" s="463">
        <f t="shared" si="134"/>
        <v>0</v>
      </c>
      <c r="AT82" s="471">
        <f t="shared" si="135"/>
        <v>0</v>
      </c>
      <c r="AU82" s="463">
        <f t="shared" si="136"/>
        <v>0</v>
      </c>
      <c r="AV82" s="471">
        <f t="shared" si="137"/>
        <v>0</v>
      </c>
      <c r="AW82" s="463">
        <f t="shared" si="138"/>
        <v>0</v>
      </c>
      <c r="AX82" s="471">
        <f t="shared" si="139"/>
        <v>0</v>
      </c>
      <c r="AY82" s="463">
        <f t="shared" si="140"/>
        <v>0</v>
      </c>
      <c r="AZ82" s="471">
        <f t="shared" si="141"/>
        <v>0</v>
      </c>
      <c r="BA82" s="463">
        <f t="shared" si="142"/>
        <v>0</v>
      </c>
      <c r="BB82" s="471">
        <f t="shared" si="143"/>
        <v>0</v>
      </c>
      <c r="BC82" s="463">
        <f t="shared" si="144"/>
        <v>0</v>
      </c>
      <c r="BD82" s="471">
        <f t="shared" si="145"/>
        <v>0</v>
      </c>
      <c r="BE82" s="463">
        <f t="shared" si="146"/>
        <v>0</v>
      </c>
      <c r="BF82" s="471">
        <f t="shared" si="147"/>
        <v>0</v>
      </c>
      <c r="BG82" s="463">
        <f t="shared" si="148"/>
        <v>0</v>
      </c>
      <c r="BH82" s="471">
        <f t="shared" si="149"/>
        <v>0</v>
      </c>
      <c r="BI82" s="463">
        <f t="shared" si="150"/>
        <v>0</v>
      </c>
      <c r="BJ82" s="471">
        <f t="shared" si="151"/>
        <v>0</v>
      </c>
      <c r="BK82" s="463">
        <f t="shared" si="152"/>
        <v>0</v>
      </c>
      <c r="BL82" s="471">
        <f t="shared" si="153"/>
        <v>0</v>
      </c>
      <c r="BM82" s="463">
        <f t="shared" si="154"/>
        <v>0</v>
      </c>
      <c r="BN82" s="471">
        <f t="shared" si="155"/>
        <v>0</v>
      </c>
      <c r="BO82" s="463">
        <f t="shared" si="156"/>
        <v>0</v>
      </c>
      <c r="BP82" s="471">
        <f t="shared" si="157"/>
        <v>0</v>
      </c>
      <c r="BQ82" s="463">
        <f t="shared" si="158"/>
        <v>0</v>
      </c>
    </row>
    <row r="83" spans="1:69" x14ac:dyDescent="0.15">
      <c r="A83" s="448" t="str">
        <f t="shared" si="159"/>
        <v/>
      </c>
      <c r="B83" s="465" t="s">
        <v>442</v>
      </c>
      <c r="C83" s="466"/>
      <c r="D83" s="467"/>
      <c r="E83" s="468"/>
      <c r="F83" s="466"/>
      <c r="G83" s="472" t="str">
        <f t="shared" si="97"/>
        <v/>
      </c>
      <c r="H83" s="470"/>
      <c r="I83" s="463">
        <f t="shared" si="160"/>
        <v>0</v>
      </c>
      <c r="J83" s="471">
        <f t="shared" si="161"/>
        <v>0</v>
      </c>
      <c r="K83" s="463">
        <f t="shared" si="162"/>
        <v>0</v>
      </c>
      <c r="L83" s="471">
        <f t="shared" si="163"/>
        <v>0</v>
      </c>
      <c r="M83" s="463">
        <f t="shared" si="164"/>
        <v>0</v>
      </c>
      <c r="N83" s="471">
        <f t="shared" si="103"/>
        <v>0</v>
      </c>
      <c r="O83" s="463">
        <f t="shared" si="104"/>
        <v>0</v>
      </c>
      <c r="P83" s="471">
        <f t="shared" si="105"/>
        <v>0</v>
      </c>
      <c r="Q83" s="463">
        <f t="shared" si="106"/>
        <v>0</v>
      </c>
      <c r="R83" s="471">
        <f t="shared" si="107"/>
        <v>0</v>
      </c>
      <c r="S83" s="463">
        <f t="shared" si="108"/>
        <v>0</v>
      </c>
      <c r="T83" s="471">
        <f t="shared" si="109"/>
        <v>0</v>
      </c>
      <c r="U83" s="463">
        <f t="shared" si="110"/>
        <v>0</v>
      </c>
      <c r="V83" s="471">
        <f t="shared" si="111"/>
        <v>0</v>
      </c>
      <c r="W83" s="463">
        <f t="shared" si="112"/>
        <v>0</v>
      </c>
      <c r="X83" s="471">
        <f t="shared" si="113"/>
        <v>0</v>
      </c>
      <c r="Y83" s="463">
        <f t="shared" si="114"/>
        <v>0</v>
      </c>
      <c r="Z83" s="471">
        <f t="shared" si="115"/>
        <v>0</v>
      </c>
      <c r="AA83" s="463">
        <f t="shared" si="116"/>
        <v>0</v>
      </c>
      <c r="AB83" s="471">
        <f t="shared" si="117"/>
        <v>0</v>
      </c>
      <c r="AC83" s="463">
        <f t="shared" si="118"/>
        <v>0</v>
      </c>
      <c r="AD83" s="471">
        <f t="shared" si="119"/>
        <v>0</v>
      </c>
      <c r="AE83" s="463">
        <f t="shared" si="120"/>
        <v>0</v>
      </c>
      <c r="AF83" s="471">
        <f t="shared" si="121"/>
        <v>0</v>
      </c>
      <c r="AG83" s="463">
        <f t="shared" si="122"/>
        <v>0</v>
      </c>
      <c r="AH83" s="471">
        <f t="shared" si="123"/>
        <v>0</v>
      </c>
      <c r="AI83" s="463">
        <f t="shared" si="124"/>
        <v>0</v>
      </c>
      <c r="AJ83" s="471">
        <f t="shared" si="125"/>
        <v>0</v>
      </c>
      <c r="AK83" s="463">
        <f t="shared" si="126"/>
        <v>0</v>
      </c>
      <c r="AL83" s="471">
        <f t="shared" si="127"/>
        <v>0</v>
      </c>
      <c r="AM83" s="463">
        <f t="shared" si="128"/>
        <v>0</v>
      </c>
      <c r="AN83" s="471">
        <f t="shared" si="129"/>
        <v>0</v>
      </c>
      <c r="AO83" s="463">
        <f t="shared" si="130"/>
        <v>0</v>
      </c>
      <c r="AP83" s="471">
        <f t="shared" si="131"/>
        <v>0</v>
      </c>
      <c r="AQ83" s="463">
        <f t="shared" si="132"/>
        <v>0</v>
      </c>
      <c r="AR83" s="471">
        <f t="shared" si="133"/>
        <v>0</v>
      </c>
      <c r="AS83" s="463">
        <f t="shared" si="134"/>
        <v>0</v>
      </c>
      <c r="AT83" s="471">
        <f t="shared" si="135"/>
        <v>0</v>
      </c>
      <c r="AU83" s="463">
        <f t="shared" si="136"/>
        <v>0</v>
      </c>
      <c r="AV83" s="471">
        <f t="shared" si="137"/>
        <v>0</v>
      </c>
      <c r="AW83" s="463">
        <f t="shared" si="138"/>
        <v>0</v>
      </c>
      <c r="AX83" s="471">
        <f t="shared" si="139"/>
        <v>0</v>
      </c>
      <c r="AY83" s="463">
        <f t="shared" si="140"/>
        <v>0</v>
      </c>
      <c r="AZ83" s="471">
        <f t="shared" si="141"/>
        <v>0</v>
      </c>
      <c r="BA83" s="463">
        <f t="shared" si="142"/>
        <v>0</v>
      </c>
      <c r="BB83" s="471">
        <f t="shared" si="143"/>
        <v>0</v>
      </c>
      <c r="BC83" s="463">
        <f t="shared" si="144"/>
        <v>0</v>
      </c>
      <c r="BD83" s="471">
        <f t="shared" si="145"/>
        <v>0</v>
      </c>
      <c r="BE83" s="463">
        <f t="shared" si="146"/>
        <v>0</v>
      </c>
      <c r="BF83" s="471">
        <f t="shared" si="147"/>
        <v>0</v>
      </c>
      <c r="BG83" s="463">
        <f t="shared" si="148"/>
        <v>0</v>
      </c>
      <c r="BH83" s="471">
        <f t="shared" si="149"/>
        <v>0</v>
      </c>
      <c r="BI83" s="463">
        <f t="shared" si="150"/>
        <v>0</v>
      </c>
      <c r="BJ83" s="471">
        <f t="shared" si="151"/>
        <v>0</v>
      </c>
      <c r="BK83" s="463">
        <f t="shared" si="152"/>
        <v>0</v>
      </c>
      <c r="BL83" s="471">
        <f t="shared" si="153"/>
        <v>0</v>
      </c>
      <c r="BM83" s="463">
        <f t="shared" si="154"/>
        <v>0</v>
      </c>
      <c r="BN83" s="471">
        <f t="shared" si="155"/>
        <v>0</v>
      </c>
      <c r="BO83" s="463">
        <f t="shared" si="156"/>
        <v>0</v>
      </c>
      <c r="BP83" s="471">
        <f t="shared" si="157"/>
        <v>0</v>
      </c>
      <c r="BQ83" s="463">
        <f t="shared" si="158"/>
        <v>0</v>
      </c>
    </row>
    <row r="84" spans="1:69" x14ac:dyDescent="0.15">
      <c r="A84" s="448" t="str">
        <f t="shared" si="159"/>
        <v/>
      </c>
      <c r="B84" s="465" t="s">
        <v>442</v>
      </c>
      <c r="C84" s="466"/>
      <c r="D84" s="467"/>
      <c r="E84" s="468"/>
      <c r="F84" s="466"/>
      <c r="G84" s="472" t="str">
        <f t="shared" si="97"/>
        <v/>
      </c>
      <c r="H84" s="470"/>
      <c r="I84" s="463">
        <f t="shared" si="160"/>
        <v>0</v>
      </c>
      <c r="J84" s="471">
        <f t="shared" si="161"/>
        <v>0</v>
      </c>
      <c r="K84" s="463">
        <f t="shared" si="162"/>
        <v>0</v>
      </c>
      <c r="L84" s="471">
        <f t="shared" si="163"/>
        <v>0</v>
      </c>
      <c r="M84" s="463">
        <f t="shared" si="164"/>
        <v>0</v>
      </c>
      <c r="N84" s="471">
        <f t="shared" si="103"/>
        <v>0</v>
      </c>
      <c r="O84" s="463">
        <f t="shared" si="104"/>
        <v>0</v>
      </c>
      <c r="P84" s="471">
        <f t="shared" si="105"/>
        <v>0</v>
      </c>
      <c r="Q84" s="463">
        <f t="shared" si="106"/>
        <v>0</v>
      </c>
      <c r="R84" s="471">
        <f t="shared" si="107"/>
        <v>0</v>
      </c>
      <c r="S84" s="463">
        <f t="shared" si="108"/>
        <v>0</v>
      </c>
      <c r="T84" s="471">
        <f t="shared" si="109"/>
        <v>0</v>
      </c>
      <c r="U84" s="463">
        <f t="shared" si="110"/>
        <v>0</v>
      </c>
      <c r="V84" s="471">
        <f t="shared" si="111"/>
        <v>0</v>
      </c>
      <c r="W84" s="463">
        <f t="shared" si="112"/>
        <v>0</v>
      </c>
      <c r="X84" s="471">
        <f t="shared" si="113"/>
        <v>0</v>
      </c>
      <c r="Y84" s="463">
        <f t="shared" si="114"/>
        <v>0</v>
      </c>
      <c r="Z84" s="471">
        <f t="shared" si="115"/>
        <v>0</v>
      </c>
      <c r="AA84" s="463">
        <f t="shared" si="116"/>
        <v>0</v>
      </c>
      <c r="AB84" s="471">
        <f t="shared" si="117"/>
        <v>0</v>
      </c>
      <c r="AC84" s="463">
        <f t="shared" si="118"/>
        <v>0</v>
      </c>
      <c r="AD84" s="471">
        <f t="shared" si="119"/>
        <v>0</v>
      </c>
      <c r="AE84" s="463">
        <f t="shared" si="120"/>
        <v>0</v>
      </c>
      <c r="AF84" s="471">
        <f t="shared" si="121"/>
        <v>0</v>
      </c>
      <c r="AG84" s="463">
        <f t="shared" si="122"/>
        <v>0</v>
      </c>
      <c r="AH84" s="471">
        <f t="shared" si="123"/>
        <v>0</v>
      </c>
      <c r="AI84" s="463">
        <f t="shared" si="124"/>
        <v>0</v>
      </c>
      <c r="AJ84" s="471">
        <f t="shared" si="125"/>
        <v>0</v>
      </c>
      <c r="AK84" s="463">
        <f t="shared" si="126"/>
        <v>0</v>
      </c>
      <c r="AL84" s="471">
        <f t="shared" si="127"/>
        <v>0</v>
      </c>
      <c r="AM84" s="463">
        <f t="shared" si="128"/>
        <v>0</v>
      </c>
      <c r="AN84" s="471">
        <f t="shared" si="129"/>
        <v>0</v>
      </c>
      <c r="AO84" s="463">
        <f t="shared" si="130"/>
        <v>0</v>
      </c>
      <c r="AP84" s="471">
        <f t="shared" si="131"/>
        <v>0</v>
      </c>
      <c r="AQ84" s="463">
        <f t="shared" si="132"/>
        <v>0</v>
      </c>
      <c r="AR84" s="471">
        <f t="shared" si="133"/>
        <v>0</v>
      </c>
      <c r="AS84" s="463">
        <f t="shared" si="134"/>
        <v>0</v>
      </c>
      <c r="AT84" s="471">
        <f t="shared" si="135"/>
        <v>0</v>
      </c>
      <c r="AU84" s="463">
        <f t="shared" si="136"/>
        <v>0</v>
      </c>
      <c r="AV84" s="471">
        <f t="shared" si="137"/>
        <v>0</v>
      </c>
      <c r="AW84" s="463">
        <f t="shared" si="138"/>
        <v>0</v>
      </c>
      <c r="AX84" s="471">
        <f t="shared" si="139"/>
        <v>0</v>
      </c>
      <c r="AY84" s="463">
        <f t="shared" si="140"/>
        <v>0</v>
      </c>
      <c r="AZ84" s="471">
        <f t="shared" si="141"/>
        <v>0</v>
      </c>
      <c r="BA84" s="463">
        <f t="shared" si="142"/>
        <v>0</v>
      </c>
      <c r="BB84" s="471">
        <f t="shared" si="143"/>
        <v>0</v>
      </c>
      <c r="BC84" s="463">
        <f t="shared" si="144"/>
        <v>0</v>
      </c>
      <c r="BD84" s="471">
        <f t="shared" si="145"/>
        <v>0</v>
      </c>
      <c r="BE84" s="463">
        <f t="shared" si="146"/>
        <v>0</v>
      </c>
      <c r="BF84" s="471">
        <f t="shared" si="147"/>
        <v>0</v>
      </c>
      <c r="BG84" s="463">
        <f t="shared" si="148"/>
        <v>0</v>
      </c>
      <c r="BH84" s="471">
        <f t="shared" si="149"/>
        <v>0</v>
      </c>
      <c r="BI84" s="463">
        <f t="shared" si="150"/>
        <v>0</v>
      </c>
      <c r="BJ84" s="471">
        <f t="shared" si="151"/>
        <v>0</v>
      </c>
      <c r="BK84" s="463">
        <f t="shared" si="152"/>
        <v>0</v>
      </c>
      <c r="BL84" s="471">
        <f t="shared" si="153"/>
        <v>0</v>
      </c>
      <c r="BM84" s="463">
        <f t="shared" si="154"/>
        <v>0</v>
      </c>
      <c r="BN84" s="471">
        <f t="shared" si="155"/>
        <v>0</v>
      </c>
      <c r="BO84" s="463">
        <f t="shared" si="156"/>
        <v>0</v>
      </c>
      <c r="BP84" s="471">
        <f t="shared" si="157"/>
        <v>0</v>
      </c>
      <c r="BQ84" s="463">
        <f t="shared" si="158"/>
        <v>0</v>
      </c>
    </row>
    <row r="85" spans="1:69" x14ac:dyDescent="0.15">
      <c r="A85" s="448" t="str">
        <f t="shared" si="159"/>
        <v/>
      </c>
      <c r="B85" s="465" t="s">
        <v>442</v>
      </c>
      <c r="C85" s="466"/>
      <c r="D85" s="467"/>
      <c r="E85" s="468"/>
      <c r="F85" s="466"/>
      <c r="G85" s="472" t="str">
        <f t="shared" si="97"/>
        <v/>
      </c>
      <c r="H85" s="470"/>
      <c r="I85" s="463">
        <f t="shared" si="160"/>
        <v>0</v>
      </c>
      <c r="J85" s="471">
        <f t="shared" si="161"/>
        <v>0</v>
      </c>
      <c r="K85" s="463">
        <f t="shared" si="162"/>
        <v>0</v>
      </c>
      <c r="L85" s="471">
        <f t="shared" si="163"/>
        <v>0</v>
      </c>
      <c r="M85" s="463">
        <f t="shared" si="164"/>
        <v>0</v>
      </c>
      <c r="N85" s="471">
        <f t="shared" si="103"/>
        <v>0</v>
      </c>
      <c r="O85" s="463">
        <f t="shared" si="104"/>
        <v>0</v>
      </c>
      <c r="P85" s="471">
        <f t="shared" si="105"/>
        <v>0</v>
      </c>
      <c r="Q85" s="463">
        <f t="shared" si="106"/>
        <v>0</v>
      </c>
      <c r="R85" s="471">
        <f t="shared" si="107"/>
        <v>0</v>
      </c>
      <c r="S85" s="463">
        <f t="shared" si="108"/>
        <v>0</v>
      </c>
      <c r="T85" s="471">
        <f t="shared" si="109"/>
        <v>0</v>
      </c>
      <c r="U85" s="463">
        <f t="shared" si="110"/>
        <v>0</v>
      </c>
      <c r="V85" s="471">
        <f t="shared" si="111"/>
        <v>0</v>
      </c>
      <c r="W85" s="463">
        <f t="shared" si="112"/>
        <v>0</v>
      </c>
      <c r="X85" s="471">
        <f t="shared" si="113"/>
        <v>0</v>
      </c>
      <c r="Y85" s="463">
        <f t="shared" si="114"/>
        <v>0</v>
      </c>
      <c r="Z85" s="471">
        <f t="shared" si="115"/>
        <v>0</v>
      </c>
      <c r="AA85" s="463">
        <f t="shared" si="116"/>
        <v>0</v>
      </c>
      <c r="AB85" s="471">
        <f t="shared" si="117"/>
        <v>0</v>
      </c>
      <c r="AC85" s="463">
        <f t="shared" si="118"/>
        <v>0</v>
      </c>
      <c r="AD85" s="471">
        <f t="shared" si="119"/>
        <v>0</v>
      </c>
      <c r="AE85" s="463">
        <f t="shared" si="120"/>
        <v>0</v>
      </c>
      <c r="AF85" s="471">
        <f t="shared" si="121"/>
        <v>0</v>
      </c>
      <c r="AG85" s="463">
        <f t="shared" si="122"/>
        <v>0</v>
      </c>
      <c r="AH85" s="471">
        <f t="shared" si="123"/>
        <v>0</v>
      </c>
      <c r="AI85" s="463">
        <f t="shared" si="124"/>
        <v>0</v>
      </c>
      <c r="AJ85" s="471">
        <f t="shared" si="125"/>
        <v>0</v>
      </c>
      <c r="AK85" s="463">
        <f t="shared" si="126"/>
        <v>0</v>
      </c>
      <c r="AL85" s="471">
        <f t="shared" si="127"/>
        <v>0</v>
      </c>
      <c r="AM85" s="463">
        <f t="shared" si="128"/>
        <v>0</v>
      </c>
      <c r="AN85" s="471">
        <f t="shared" si="129"/>
        <v>0</v>
      </c>
      <c r="AO85" s="463">
        <f t="shared" si="130"/>
        <v>0</v>
      </c>
      <c r="AP85" s="471">
        <f t="shared" si="131"/>
        <v>0</v>
      </c>
      <c r="AQ85" s="463">
        <f t="shared" si="132"/>
        <v>0</v>
      </c>
      <c r="AR85" s="471">
        <f t="shared" si="133"/>
        <v>0</v>
      </c>
      <c r="AS85" s="463">
        <f t="shared" si="134"/>
        <v>0</v>
      </c>
      <c r="AT85" s="471">
        <f t="shared" si="135"/>
        <v>0</v>
      </c>
      <c r="AU85" s="463">
        <f t="shared" si="136"/>
        <v>0</v>
      </c>
      <c r="AV85" s="471">
        <f t="shared" si="137"/>
        <v>0</v>
      </c>
      <c r="AW85" s="463">
        <f t="shared" si="138"/>
        <v>0</v>
      </c>
      <c r="AX85" s="471">
        <f t="shared" si="139"/>
        <v>0</v>
      </c>
      <c r="AY85" s="463">
        <f t="shared" si="140"/>
        <v>0</v>
      </c>
      <c r="AZ85" s="471">
        <f t="shared" si="141"/>
        <v>0</v>
      </c>
      <c r="BA85" s="463">
        <f t="shared" si="142"/>
        <v>0</v>
      </c>
      <c r="BB85" s="471">
        <f t="shared" si="143"/>
        <v>0</v>
      </c>
      <c r="BC85" s="463">
        <f t="shared" si="144"/>
        <v>0</v>
      </c>
      <c r="BD85" s="471">
        <f t="shared" si="145"/>
        <v>0</v>
      </c>
      <c r="BE85" s="463">
        <f t="shared" si="146"/>
        <v>0</v>
      </c>
      <c r="BF85" s="471">
        <f t="shared" si="147"/>
        <v>0</v>
      </c>
      <c r="BG85" s="463">
        <f t="shared" si="148"/>
        <v>0</v>
      </c>
      <c r="BH85" s="471">
        <f t="shared" si="149"/>
        <v>0</v>
      </c>
      <c r="BI85" s="463">
        <f t="shared" si="150"/>
        <v>0</v>
      </c>
      <c r="BJ85" s="471">
        <f t="shared" si="151"/>
        <v>0</v>
      </c>
      <c r="BK85" s="463">
        <f t="shared" si="152"/>
        <v>0</v>
      </c>
      <c r="BL85" s="471">
        <f t="shared" si="153"/>
        <v>0</v>
      </c>
      <c r="BM85" s="463">
        <f t="shared" si="154"/>
        <v>0</v>
      </c>
      <c r="BN85" s="471">
        <f t="shared" si="155"/>
        <v>0</v>
      </c>
      <c r="BO85" s="463">
        <f t="shared" si="156"/>
        <v>0</v>
      </c>
      <c r="BP85" s="471">
        <f t="shared" si="157"/>
        <v>0</v>
      </c>
      <c r="BQ85" s="463">
        <f t="shared" si="158"/>
        <v>0</v>
      </c>
    </row>
    <row r="86" spans="1:69" x14ac:dyDescent="0.15">
      <c r="A86" s="448" t="str">
        <f t="shared" si="159"/>
        <v/>
      </c>
      <c r="B86" s="465" t="s">
        <v>442</v>
      </c>
      <c r="C86" s="466"/>
      <c r="D86" s="467"/>
      <c r="E86" s="468"/>
      <c r="F86" s="466"/>
      <c r="G86" s="472" t="str">
        <f t="shared" si="97"/>
        <v/>
      </c>
      <c r="H86" s="470"/>
      <c r="I86" s="463">
        <f t="shared" si="160"/>
        <v>0</v>
      </c>
      <c r="J86" s="471">
        <f t="shared" si="161"/>
        <v>0</v>
      </c>
      <c r="K86" s="463">
        <f t="shared" si="162"/>
        <v>0</v>
      </c>
      <c r="L86" s="471">
        <f t="shared" si="163"/>
        <v>0</v>
      </c>
      <c r="M86" s="463">
        <f t="shared" si="164"/>
        <v>0</v>
      </c>
      <c r="N86" s="471">
        <f t="shared" si="103"/>
        <v>0</v>
      </c>
      <c r="O86" s="463">
        <f t="shared" si="104"/>
        <v>0</v>
      </c>
      <c r="P86" s="471">
        <f t="shared" si="105"/>
        <v>0</v>
      </c>
      <c r="Q86" s="463">
        <f t="shared" si="106"/>
        <v>0</v>
      </c>
      <c r="R86" s="471">
        <f t="shared" si="107"/>
        <v>0</v>
      </c>
      <c r="S86" s="463">
        <f t="shared" si="108"/>
        <v>0</v>
      </c>
      <c r="T86" s="471">
        <f t="shared" si="109"/>
        <v>0</v>
      </c>
      <c r="U86" s="463">
        <f t="shared" si="110"/>
        <v>0</v>
      </c>
      <c r="V86" s="471">
        <f t="shared" si="111"/>
        <v>0</v>
      </c>
      <c r="W86" s="463">
        <f t="shared" si="112"/>
        <v>0</v>
      </c>
      <c r="X86" s="471">
        <f t="shared" si="113"/>
        <v>0</v>
      </c>
      <c r="Y86" s="463">
        <f t="shared" si="114"/>
        <v>0</v>
      </c>
      <c r="Z86" s="471">
        <f t="shared" si="115"/>
        <v>0</v>
      </c>
      <c r="AA86" s="463">
        <f t="shared" si="116"/>
        <v>0</v>
      </c>
      <c r="AB86" s="471">
        <f t="shared" si="117"/>
        <v>0</v>
      </c>
      <c r="AC86" s="463">
        <f t="shared" si="118"/>
        <v>0</v>
      </c>
      <c r="AD86" s="471">
        <f t="shared" si="119"/>
        <v>0</v>
      </c>
      <c r="AE86" s="463">
        <f t="shared" si="120"/>
        <v>0</v>
      </c>
      <c r="AF86" s="471">
        <f t="shared" si="121"/>
        <v>0</v>
      </c>
      <c r="AG86" s="463">
        <f t="shared" si="122"/>
        <v>0</v>
      </c>
      <c r="AH86" s="471">
        <f t="shared" si="123"/>
        <v>0</v>
      </c>
      <c r="AI86" s="463">
        <f t="shared" si="124"/>
        <v>0</v>
      </c>
      <c r="AJ86" s="471">
        <f t="shared" si="125"/>
        <v>0</v>
      </c>
      <c r="AK86" s="463">
        <f t="shared" si="126"/>
        <v>0</v>
      </c>
      <c r="AL86" s="471">
        <f t="shared" si="127"/>
        <v>0</v>
      </c>
      <c r="AM86" s="463">
        <f t="shared" si="128"/>
        <v>0</v>
      </c>
      <c r="AN86" s="471">
        <f t="shared" si="129"/>
        <v>0</v>
      </c>
      <c r="AO86" s="463">
        <f t="shared" si="130"/>
        <v>0</v>
      </c>
      <c r="AP86" s="471">
        <f t="shared" si="131"/>
        <v>0</v>
      </c>
      <c r="AQ86" s="463">
        <f t="shared" si="132"/>
        <v>0</v>
      </c>
      <c r="AR86" s="471">
        <f t="shared" si="133"/>
        <v>0</v>
      </c>
      <c r="AS86" s="463">
        <f t="shared" si="134"/>
        <v>0</v>
      </c>
      <c r="AT86" s="471">
        <f t="shared" si="135"/>
        <v>0</v>
      </c>
      <c r="AU86" s="463">
        <f t="shared" si="136"/>
        <v>0</v>
      </c>
      <c r="AV86" s="471">
        <f t="shared" si="137"/>
        <v>0</v>
      </c>
      <c r="AW86" s="463">
        <f t="shared" si="138"/>
        <v>0</v>
      </c>
      <c r="AX86" s="471">
        <f t="shared" si="139"/>
        <v>0</v>
      </c>
      <c r="AY86" s="463">
        <f t="shared" si="140"/>
        <v>0</v>
      </c>
      <c r="AZ86" s="471">
        <f t="shared" si="141"/>
        <v>0</v>
      </c>
      <c r="BA86" s="463">
        <f t="shared" si="142"/>
        <v>0</v>
      </c>
      <c r="BB86" s="471">
        <f t="shared" si="143"/>
        <v>0</v>
      </c>
      <c r="BC86" s="463">
        <f t="shared" si="144"/>
        <v>0</v>
      </c>
      <c r="BD86" s="471">
        <f t="shared" si="145"/>
        <v>0</v>
      </c>
      <c r="BE86" s="463">
        <f t="shared" si="146"/>
        <v>0</v>
      </c>
      <c r="BF86" s="471">
        <f t="shared" si="147"/>
        <v>0</v>
      </c>
      <c r="BG86" s="463">
        <f t="shared" si="148"/>
        <v>0</v>
      </c>
      <c r="BH86" s="471">
        <f t="shared" si="149"/>
        <v>0</v>
      </c>
      <c r="BI86" s="463">
        <f t="shared" si="150"/>
        <v>0</v>
      </c>
      <c r="BJ86" s="471">
        <f t="shared" si="151"/>
        <v>0</v>
      </c>
      <c r="BK86" s="463">
        <f t="shared" si="152"/>
        <v>0</v>
      </c>
      <c r="BL86" s="471">
        <f t="shared" si="153"/>
        <v>0</v>
      </c>
      <c r="BM86" s="463">
        <f t="shared" si="154"/>
        <v>0</v>
      </c>
      <c r="BN86" s="471">
        <f t="shared" si="155"/>
        <v>0</v>
      </c>
      <c r="BO86" s="463">
        <f t="shared" si="156"/>
        <v>0</v>
      </c>
      <c r="BP86" s="471">
        <f t="shared" si="157"/>
        <v>0</v>
      </c>
      <c r="BQ86" s="463">
        <f t="shared" si="158"/>
        <v>0</v>
      </c>
    </row>
    <row r="87" spans="1:69" x14ac:dyDescent="0.15">
      <c r="A87" s="448" t="str">
        <f t="shared" si="159"/>
        <v/>
      </c>
      <c r="B87" s="465" t="s">
        <v>442</v>
      </c>
      <c r="C87" s="466"/>
      <c r="D87" s="467"/>
      <c r="E87" s="468"/>
      <c r="F87" s="466"/>
      <c r="G87" s="472" t="str">
        <f t="shared" si="97"/>
        <v/>
      </c>
      <c r="H87" s="470"/>
      <c r="I87" s="463">
        <f t="shared" si="160"/>
        <v>0</v>
      </c>
      <c r="J87" s="471">
        <f t="shared" si="161"/>
        <v>0</v>
      </c>
      <c r="K87" s="463">
        <f t="shared" si="162"/>
        <v>0</v>
      </c>
      <c r="L87" s="471">
        <f t="shared" si="163"/>
        <v>0</v>
      </c>
      <c r="M87" s="463">
        <f t="shared" si="164"/>
        <v>0</v>
      </c>
      <c r="N87" s="471">
        <f t="shared" si="103"/>
        <v>0</v>
      </c>
      <c r="O87" s="463">
        <f t="shared" si="104"/>
        <v>0</v>
      </c>
      <c r="P87" s="471">
        <f t="shared" si="105"/>
        <v>0</v>
      </c>
      <c r="Q87" s="463">
        <f t="shared" si="106"/>
        <v>0</v>
      </c>
      <c r="R87" s="471">
        <f t="shared" si="107"/>
        <v>0</v>
      </c>
      <c r="S87" s="463">
        <f t="shared" si="108"/>
        <v>0</v>
      </c>
      <c r="T87" s="471">
        <f t="shared" si="109"/>
        <v>0</v>
      </c>
      <c r="U87" s="463">
        <f t="shared" si="110"/>
        <v>0</v>
      </c>
      <c r="V87" s="471">
        <f t="shared" si="111"/>
        <v>0</v>
      </c>
      <c r="W87" s="463">
        <f t="shared" si="112"/>
        <v>0</v>
      </c>
      <c r="X87" s="471">
        <f t="shared" si="113"/>
        <v>0</v>
      </c>
      <c r="Y87" s="463">
        <f t="shared" si="114"/>
        <v>0</v>
      </c>
      <c r="Z87" s="471">
        <f t="shared" si="115"/>
        <v>0</v>
      </c>
      <c r="AA87" s="463">
        <f t="shared" si="116"/>
        <v>0</v>
      </c>
      <c r="AB87" s="471">
        <f t="shared" si="117"/>
        <v>0</v>
      </c>
      <c r="AC87" s="463">
        <f t="shared" si="118"/>
        <v>0</v>
      </c>
      <c r="AD87" s="471">
        <f t="shared" si="119"/>
        <v>0</v>
      </c>
      <c r="AE87" s="463">
        <f t="shared" si="120"/>
        <v>0</v>
      </c>
      <c r="AF87" s="471">
        <f t="shared" si="121"/>
        <v>0</v>
      </c>
      <c r="AG87" s="463">
        <f t="shared" si="122"/>
        <v>0</v>
      </c>
      <c r="AH87" s="471">
        <f t="shared" si="123"/>
        <v>0</v>
      </c>
      <c r="AI87" s="463">
        <f t="shared" si="124"/>
        <v>0</v>
      </c>
      <c r="AJ87" s="471">
        <f t="shared" si="125"/>
        <v>0</v>
      </c>
      <c r="AK87" s="463">
        <f t="shared" si="126"/>
        <v>0</v>
      </c>
      <c r="AL87" s="471">
        <f t="shared" si="127"/>
        <v>0</v>
      </c>
      <c r="AM87" s="463">
        <f t="shared" si="128"/>
        <v>0</v>
      </c>
      <c r="AN87" s="471">
        <f t="shared" si="129"/>
        <v>0</v>
      </c>
      <c r="AO87" s="463">
        <f t="shared" si="130"/>
        <v>0</v>
      </c>
      <c r="AP87" s="471">
        <f t="shared" si="131"/>
        <v>0</v>
      </c>
      <c r="AQ87" s="463">
        <f t="shared" si="132"/>
        <v>0</v>
      </c>
      <c r="AR87" s="471">
        <f t="shared" si="133"/>
        <v>0</v>
      </c>
      <c r="AS87" s="463">
        <f t="shared" si="134"/>
        <v>0</v>
      </c>
      <c r="AT87" s="471">
        <f t="shared" si="135"/>
        <v>0</v>
      </c>
      <c r="AU87" s="463">
        <f t="shared" si="136"/>
        <v>0</v>
      </c>
      <c r="AV87" s="471">
        <f t="shared" si="137"/>
        <v>0</v>
      </c>
      <c r="AW87" s="463">
        <f t="shared" si="138"/>
        <v>0</v>
      </c>
      <c r="AX87" s="471">
        <f t="shared" si="139"/>
        <v>0</v>
      </c>
      <c r="AY87" s="463">
        <f t="shared" si="140"/>
        <v>0</v>
      </c>
      <c r="AZ87" s="471">
        <f t="shared" si="141"/>
        <v>0</v>
      </c>
      <c r="BA87" s="463">
        <f t="shared" si="142"/>
        <v>0</v>
      </c>
      <c r="BB87" s="471">
        <f t="shared" si="143"/>
        <v>0</v>
      </c>
      <c r="BC87" s="463">
        <f t="shared" si="144"/>
        <v>0</v>
      </c>
      <c r="BD87" s="471">
        <f t="shared" si="145"/>
        <v>0</v>
      </c>
      <c r="BE87" s="463">
        <f t="shared" si="146"/>
        <v>0</v>
      </c>
      <c r="BF87" s="471">
        <f t="shared" si="147"/>
        <v>0</v>
      </c>
      <c r="BG87" s="463">
        <f t="shared" si="148"/>
        <v>0</v>
      </c>
      <c r="BH87" s="471">
        <f t="shared" si="149"/>
        <v>0</v>
      </c>
      <c r="BI87" s="463">
        <f t="shared" si="150"/>
        <v>0</v>
      </c>
      <c r="BJ87" s="471">
        <f t="shared" si="151"/>
        <v>0</v>
      </c>
      <c r="BK87" s="463">
        <f t="shared" si="152"/>
        <v>0</v>
      </c>
      <c r="BL87" s="471">
        <f t="shared" si="153"/>
        <v>0</v>
      </c>
      <c r="BM87" s="463">
        <f t="shared" si="154"/>
        <v>0</v>
      </c>
      <c r="BN87" s="471">
        <f t="shared" si="155"/>
        <v>0</v>
      </c>
      <c r="BO87" s="463">
        <f t="shared" si="156"/>
        <v>0</v>
      </c>
      <c r="BP87" s="471">
        <f t="shared" si="157"/>
        <v>0</v>
      </c>
      <c r="BQ87" s="463">
        <f t="shared" si="158"/>
        <v>0</v>
      </c>
    </row>
    <row r="88" spans="1:69" x14ac:dyDescent="0.15">
      <c r="A88" s="448" t="str">
        <f t="shared" si="159"/>
        <v/>
      </c>
      <c r="B88" s="465" t="s">
        <v>442</v>
      </c>
      <c r="C88" s="466"/>
      <c r="D88" s="467"/>
      <c r="E88" s="468"/>
      <c r="F88" s="466"/>
      <c r="G88" s="472" t="str">
        <f t="shared" si="97"/>
        <v/>
      </c>
      <c r="H88" s="470"/>
      <c r="I88" s="463">
        <f t="shared" si="160"/>
        <v>0</v>
      </c>
      <c r="J88" s="471">
        <f t="shared" si="161"/>
        <v>0</v>
      </c>
      <c r="K88" s="463">
        <f t="shared" si="162"/>
        <v>0</v>
      </c>
      <c r="L88" s="471">
        <f t="shared" si="163"/>
        <v>0</v>
      </c>
      <c r="M88" s="463">
        <f t="shared" si="164"/>
        <v>0</v>
      </c>
      <c r="N88" s="471">
        <f t="shared" si="103"/>
        <v>0</v>
      </c>
      <c r="O88" s="463">
        <f t="shared" si="104"/>
        <v>0</v>
      </c>
      <c r="P88" s="471">
        <f t="shared" si="105"/>
        <v>0</v>
      </c>
      <c r="Q88" s="463">
        <f t="shared" si="106"/>
        <v>0</v>
      </c>
      <c r="R88" s="471">
        <f t="shared" si="107"/>
        <v>0</v>
      </c>
      <c r="S88" s="463">
        <f t="shared" si="108"/>
        <v>0</v>
      </c>
      <c r="T88" s="471">
        <f t="shared" si="109"/>
        <v>0</v>
      </c>
      <c r="U88" s="463">
        <f t="shared" si="110"/>
        <v>0</v>
      </c>
      <c r="V88" s="471">
        <f t="shared" si="111"/>
        <v>0</v>
      </c>
      <c r="W88" s="463">
        <f t="shared" si="112"/>
        <v>0</v>
      </c>
      <c r="X88" s="471">
        <f t="shared" si="113"/>
        <v>0</v>
      </c>
      <c r="Y88" s="463">
        <f t="shared" si="114"/>
        <v>0</v>
      </c>
      <c r="Z88" s="471">
        <f t="shared" si="115"/>
        <v>0</v>
      </c>
      <c r="AA88" s="463">
        <f t="shared" si="116"/>
        <v>0</v>
      </c>
      <c r="AB88" s="471">
        <f t="shared" si="117"/>
        <v>0</v>
      </c>
      <c r="AC88" s="463">
        <f t="shared" si="118"/>
        <v>0</v>
      </c>
      <c r="AD88" s="471">
        <f t="shared" si="119"/>
        <v>0</v>
      </c>
      <c r="AE88" s="463">
        <f t="shared" si="120"/>
        <v>0</v>
      </c>
      <c r="AF88" s="471">
        <f t="shared" si="121"/>
        <v>0</v>
      </c>
      <c r="AG88" s="463">
        <f t="shared" si="122"/>
        <v>0</v>
      </c>
      <c r="AH88" s="471">
        <f t="shared" si="123"/>
        <v>0</v>
      </c>
      <c r="AI88" s="463">
        <f t="shared" si="124"/>
        <v>0</v>
      </c>
      <c r="AJ88" s="471">
        <f t="shared" si="125"/>
        <v>0</v>
      </c>
      <c r="AK88" s="463">
        <f t="shared" si="126"/>
        <v>0</v>
      </c>
      <c r="AL88" s="471">
        <f t="shared" si="127"/>
        <v>0</v>
      </c>
      <c r="AM88" s="463">
        <f t="shared" si="128"/>
        <v>0</v>
      </c>
      <c r="AN88" s="471">
        <f t="shared" si="129"/>
        <v>0</v>
      </c>
      <c r="AO88" s="463">
        <f t="shared" si="130"/>
        <v>0</v>
      </c>
      <c r="AP88" s="471">
        <f t="shared" si="131"/>
        <v>0</v>
      </c>
      <c r="AQ88" s="463">
        <f t="shared" si="132"/>
        <v>0</v>
      </c>
      <c r="AR88" s="471">
        <f t="shared" si="133"/>
        <v>0</v>
      </c>
      <c r="AS88" s="463">
        <f t="shared" si="134"/>
        <v>0</v>
      </c>
      <c r="AT88" s="471">
        <f t="shared" si="135"/>
        <v>0</v>
      </c>
      <c r="AU88" s="463">
        <f t="shared" si="136"/>
        <v>0</v>
      </c>
      <c r="AV88" s="471">
        <f t="shared" si="137"/>
        <v>0</v>
      </c>
      <c r="AW88" s="463">
        <f t="shared" si="138"/>
        <v>0</v>
      </c>
      <c r="AX88" s="471">
        <f t="shared" si="139"/>
        <v>0</v>
      </c>
      <c r="AY88" s="463">
        <f t="shared" si="140"/>
        <v>0</v>
      </c>
      <c r="AZ88" s="471">
        <f t="shared" si="141"/>
        <v>0</v>
      </c>
      <c r="BA88" s="463">
        <f t="shared" si="142"/>
        <v>0</v>
      </c>
      <c r="BB88" s="471">
        <f t="shared" si="143"/>
        <v>0</v>
      </c>
      <c r="BC88" s="463">
        <f t="shared" si="144"/>
        <v>0</v>
      </c>
      <c r="BD88" s="471">
        <f t="shared" si="145"/>
        <v>0</v>
      </c>
      <c r="BE88" s="463">
        <f t="shared" si="146"/>
        <v>0</v>
      </c>
      <c r="BF88" s="471">
        <f t="shared" si="147"/>
        <v>0</v>
      </c>
      <c r="BG88" s="463">
        <f t="shared" si="148"/>
        <v>0</v>
      </c>
      <c r="BH88" s="471">
        <f t="shared" si="149"/>
        <v>0</v>
      </c>
      <c r="BI88" s="463">
        <f t="shared" si="150"/>
        <v>0</v>
      </c>
      <c r="BJ88" s="471">
        <f t="shared" si="151"/>
        <v>0</v>
      </c>
      <c r="BK88" s="463">
        <f t="shared" si="152"/>
        <v>0</v>
      </c>
      <c r="BL88" s="471">
        <f t="shared" si="153"/>
        <v>0</v>
      </c>
      <c r="BM88" s="463">
        <f t="shared" si="154"/>
        <v>0</v>
      </c>
      <c r="BN88" s="471">
        <f t="shared" si="155"/>
        <v>0</v>
      </c>
      <c r="BO88" s="463">
        <f t="shared" si="156"/>
        <v>0</v>
      </c>
      <c r="BP88" s="471">
        <f t="shared" si="157"/>
        <v>0</v>
      </c>
      <c r="BQ88" s="463">
        <f t="shared" si="158"/>
        <v>0</v>
      </c>
    </row>
    <row r="89" spans="1:69" x14ac:dyDescent="0.15">
      <c r="A89" s="448" t="str">
        <f t="shared" si="159"/>
        <v/>
      </c>
      <c r="B89" s="465" t="s">
        <v>442</v>
      </c>
      <c r="C89" s="466"/>
      <c r="D89" s="467"/>
      <c r="E89" s="468"/>
      <c r="F89" s="466"/>
      <c r="G89" s="472" t="str">
        <f t="shared" si="97"/>
        <v/>
      </c>
      <c r="H89" s="470"/>
      <c r="I89" s="463">
        <f t="shared" si="160"/>
        <v>0</v>
      </c>
      <c r="J89" s="471">
        <f t="shared" si="161"/>
        <v>0</v>
      </c>
      <c r="K89" s="463">
        <f t="shared" si="162"/>
        <v>0</v>
      </c>
      <c r="L89" s="471">
        <f t="shared" si="163"/>
        <v>0</v>
      </c>
      <c r="M89" s="463">
        <f t="shared" si="164"/>
        <v>0</v>
      </c>
      <c r="N89" s="471">
        <f t="shared" si="103"/>
        <v>0</v>
      </c>
      <c r="O89" s="463">
        <f t="shared" si="104"/>
        <v>0</v>
      </c>
      <c r="P89" s="471">
        <f t="shared" si="105"/>
        <v>0</v>
      </c>
      <c r="Q89" s="463">
        <f t="shared" si="106"/>
        <v>0</v>
      </c>
      <c r="R89" s="471">
        <f t="shared" si="107"/>
        <v>0</v>
      </c>
      <c r="S89" s="463">
        <f t="shared" si="108"/>
        <v>0</v>
      </c>
      <c r="T89" s="471">
        <f t="shared" si="109"/>
        <v>0</v>
      </c>
      <c r="U89" s="463">
        <f t="shared" si="110"/>
        <v>0</v>
      </c>
      <c r="V89" s="471">
        <f t="shared" si="111"/>
        <v>0</v>
      </c>
      <c r="W89" s="463">
        <f t="shared" si="112"/>
        <v>0</v>
      </c>
      <c r="X89" s="471">
        <f t="shared" si="113"/>
        <v>0</v>
      </c>
      <c r="Y89" s="463">
        <f t="shared" si="114"/>
        <v>0</v>
      </c>
      <c r="Z89" s="471">
        <f t="shared" si="115"/>
        <v>0</v>
      </c>
      <c r="AA89" s="463">
        <f t="shared" si="116"/>
        <v>0</v>
      </c>
      <c r="AB89" s="471">
        <f t="shared" si="117"/>
        <v>0</v>
      </c>
      <c r="AC89" s="463">
        <f t="shared" si="118"/>
        <v>0</v>
      </c>
      <c r="AD89" s="471">
        <f t="shared" si="119"/>
        <v>0</v>
      </c>
      <c r="AE89" s="463">
        <f t="shared" si="120"/>
        <v>0</v>
      </c>
      <c r="AF89" s="471">
        <f t="shared" si="121"/>
        <v>0</v>
      </c>
      <c r="AG89" s="463">
        <f t="shared" si="122"/>
        <v>0</v>
      </c>
      <c r="AH89" s="471">
        <f t="shared" si="123"/>
        <v>0</v>
      </c>
      <c r="AI89" s="463">
        <f t="shared" si="124"/>
        <v>0</v>
      </c>
      <c r="AJ89" s="471">
        <f t="shared" si="125"/>
        <v>0</v>
      </c>
      <c r="AK89" s="463">
        <f t="shared" si="126"/>
        <v>0</v>
      </c>
      <c r="AL89" s="471">
        <f t="shared" si="127"/>
        <v>0</v>
      </c>
      <c r="AM89" s="463">
        <f t="shared" si="128"/>
        <v>0</v>
      </c>
      <c r="AN89" s="471">
        <f t="shared" si="129"/>
        <v>0</v>
      </c>
      <c r="AO89" s="463">
        <f t="shared" si="130"/>
        <v>0</v>
      </c>
      <c r="AP89" s="471">
        <f t="shared" si="131"/>
        <v>0</v>
      </c>
      <c r="AQ89" s="463">
        <f t="shared" si="132"/>
        <v>0</v>
      </c>
      <c r="AR89" s="471">
        <f t="shared" si="133"/>
        <v>0</v>
      </c>
      <c r="AS89" s="463">
        <f t="shared" si="134"/>
        <v>0</v>
      </c>
      <c r="AT89" s="471">
        <f t="shared" si="135"/>
        <v>0</v>
      </c>
      <c r="AU89" s="463">
        <f t="shared" si="136"/>
        <v>0</v>
      </c>
      <c r="AV89" s="471">
        <f t="shared" si="137"/>
        <v>0</v>
      </c>
      <c r="AW89" s="463">
        <f t="shared" si="138"/>
        <v>0</v>
      </c>
      <c r="AX89" s="471">
        <f t="shared" si="139"/>
        <v>0</v>
      </c>
      <c r="AY89" s="463">
        <f t="shared" si="140"/>
        <v>0</v>
      </c>
      <c r="AZ89" s="471">
        <f t="shared" si="141"/>
        <v>0</v>
      </c>
      <c r="BA89" s="463">
        <f t="shared" si="142"/>
        <v>0</v>
      </c>
      <c r="BB89" s="471">
        <f t="shared" si="143"/>
        <v>0</v>
      </c>
      <c r="BC89" s="463">
        <f t="shared" si="144"/>
        <v>0</v>
      </c>
      <c r="BD89" s="471">
        <f t="shared" si="145"/>
        <v>0</v>
      </c>
      <c r="BE89" s="463">
        <f t="shared" si="146"/>
        <v>0</v>
      </c>
      <c r="BF89" s="471">
        <f t="shared" si="147"/>
        <v>0</v>
      </c>
      <c r="BG89" s="463">
        <f t="shared" si="148"/>
        <v>0</v>
      </c>
      <c r="BH89" s="471">
        <f t="shared" si="149"/>
        <v>0</v>
      </c>
      <c r="BI89" s="463">
        <f t="shared" si="150"/>
        <v>0</v>
      </c>
      <c r="BJ89" s="471">
        <f t="shared" si="151"/>
        <v>0</v>
      </c>
      <c r="BK89" s="463">
        <f t="shared" si="152"/>
        <v>0</v>
      </c>
      <c r="BL89" s="471">
        <f t="shared" si="153"/>
        <v>0</v>
      </c>
      <c r="BM89" s="463">
        <f t="shared" si="154"/>
        <v>0</v>
      </c>
      <c r="BN89" s="471">
        <f t="shared" si="155"/>
        <v>0</v>
      </c>
      <c r="BO89" s="463">
        <f t="shared" si="156"/>
        <v>0</v>
      </c>
      <c r="BP89" s="471">
        <f t="shared" si="157"/>
        <v>0</v>
      </c>
      <c r="BQ89" s="463">
        <f t="shared" si="158"/>
        <v>0</v>
      </c>
    </row>
    <row r="90" spans="1:69" x14ac:dyDescent="0.15">
      <c r="A90" s="448" t="str">
        <f t="shared" si="159"/>
        <v/>
      </c>
      <c r="B90" s="465" t="s">
        <v>442</v>
      </c>
      <c r="C90" s="466"/>
      <c r="D90" s="467"/>
      <c r="E90" s="468"/>
      <c r="F90" s="466"/>
      <c r="G90" s="472" t="str">
        <f t="shared" si="97"/>
        <v/>
      </c>
      <c r="H90" s="470"/>
      <c r="I90" s="463">
        <f t="shared" si="160"/>
        <v>0</v>
      </c>
      <c r="J90" s="471">
        <f t="shared" si="161"/>
        <v>0</v>
      </c>
      <c r="K90" s="463">
        <f t="shared" si="162"/>
        <v>0</v>
      </c>
      <c r="L90" s="471">
        <f t="shared" si="163"/>
        <v>0</v>
      </c>
      <c r="M90" s="463">
        <f t="shared" si="164"/>
        <v>0</v>
      </c>
      <c r="N90" s="471">
        <f t="shared" si="103"/>
        <v>0</v>
      </c>
      <c r="O90" s="463">
        <f t="shared" si="104"/>
        <v>0</v>
      </c>
      <c r="P90" s="471">
        <f t="shared" si="105"/>
        <v>0</v>
      </c>
      <c r="Q90" s="463">
        <f t="shared" si="106"/>
        <v>0</v>
      </c>
      <c r="R90" s="471">
        <f t="shared" si="107"/>
        <v>0</v>
      </c>
      <c r="S90" s="463">
        <f t="shared" si="108"/>
        <v>0</v>
      </c>
      <c r="T90" s="471">
        <f t="shared" si="109"/>
        <v>0</v>
      </c>
      <c r="U90" s="463">
        <f t="shared" si="110"/>
        <v>0</v>
      </c>
      <c r="V90" s="471">
        <f t="shared" si="111"/>
        <v>0</v>
      </c>
      <c r="W90" s="463">
        <f t="shared" si="112"/>
        <v>0</v>
      </c>
      <c r="X90" s="471">
        <f t="shared" si="113"/>
        <v>0</v>
      </c>
      <c r="Y90" s="463">
        <f t="shared" si="114"/>
        <v>0</v>
      </c>
      <c r="Z90" s="471">
        <f t="shared" si="115"/>
        <v>0</v>
      </c>
      <c r="AA90" s="463">
        <f t="shared" si="116"/>
        <v>0</v>
      </c>
      <c r="AB90" s="471">
        <f t="shared" si="117"/>
        <v>0</v>
      </c>
      <c r="AC90" s="463">
        <f t="shared" si="118"/>
        <v>0</v>
      </c>
      <c r="AD90" s="471">
        <f t="shared" si="119"/>
        <v>0</v>
      </c>
      <c r="AE90" s="463">
        <f t="shared" si="120"/>
        <v>0</v>
      </c>
      <c r="AF90" s="471">
        <f t="shared" si="121"/>
        <v>0</v>
      </c>
      <c r="AG90" s="463">
        <f t="shared" si="122"/>
        <v>0</v>
      </c>
      <c r="AH90" s="471">
        <f t="shared" si="123"/>
        <v>0</v>
      </c>
      <c r="AI90" s="463">
        <f t="shared" si="124"/>
        <v>0</v>
      </c>
      <c r="AJ90" s="471">
        <f t="shared" si="125"/>
        <v>0</v>
      </c>
      <c r="AK90" s="463">
        <f t="shared" si="126"/>
        <v>0</v>
      </c>
      <c r="AL90" s="471">
        <f t="shared" si="127"/>
        <v>0</v>
      </c>
      <c r="AM90" s="463">
        <f t="shared" si="128"/>
        <v>0</v>
      </c>
      <c r="AN90" s="471">
        <f t="shared" si="129"/>
        <v>0</v>
      </c>
      <c r="AO90" s="463">
        <f t="shared" si="130"/>
        <v>0</v>
      </c>
      <c r="AP90" s="471">
        <f t="shared" si="131"/>
        <v>0</v>
      </c>
      <c r="AQ90" s="463">
        <f t="shared" si="132"/>
        <v>0</v>
      </c>
      <c r="AR90" s="471">
        <f t="shared" si="133"/>
        <v>0</v>
      </c>
      <c r="AS90" s="463">
        <f t="shared" si="134"/>
        <v>0</v>
      </c>
      <c r="AT90" s="471">
        <f t="shared" si="135"/>
        <v>0</v>
      </c>
      <c r="AU90" s="463">
        <f t="shared" si="136"/>
        <v>0</v>
      </c>
      <c r="AV90" s="471">
        <f t="shared" si="137"/>
        <v>0</v>
      </c>
      <c r="AW90" s="463">
        <f t="shared" si="138"/>
        <v>0</v>
      </c>
      <c r="AX90" s="471">
        <f t="shared" si="139"/>
        <v>0</v>
      </c>
      <c r="AY90" s="463">
        <f t="shared" si="140"/>
        <v>0</v>
      </c>
      <c r="AZ90" s="471">
        <f t="shared" si="141"/>
        <v>0</v>
      </c>
      <c r="BA90" s="463">
        <f t="shared" si="142"/>
        <v>0</v>
      </c>
      <c r="BB90" s="471">
        <f t="shared" si="143"/>
        <v>0</v>
      </c>
      <c r="BC90" s="463">
        <f t="shared" si="144"/>
        <v>0</v>
      </c>
      <c r="BD90" s="471">
        <f t="shared" si="145"/>
        <v>0</v>
      </c>
      <c r="BE90" s="463">
        <f t="shared" si="146"/>
        <v>0</v>
      </c>
      <c r="BF90" s="471">
        <f t="shared" si="147"/>
        <v>0</v>
      </c>
      <c r="BG90" s="463">
        <f t="shared" si="148"/>
        <v>0</v>
      </c>
      <c r="BH90" s="471">
        <f t="shared" si="149"/>
        <v>0</v>
      </c>
      <c r="BI90" s="463">
        <f t="shared" si="150"/>
        <v>0</v>
      </c>
      <c r="BJ90" s="471">
        <f t="shared" si="151"/>
        <v>0</v>
      </c>
      <c r="BK90" s="463">
        <f t="shared" si="152"/>
        <v>0</v>
      </c>
      <c r="BL90" s="471">
        <f t="shared" si="153"/>
        <v>0</v>
      </c>
      <c r="BM90" s="463">
        <f t="shared" si="154"/>
        <v>0</v>
      </c>
      <c r="BN90" s="471">
        <f t="shared" si="155"/>
        <v>0</v>
      </c>
      <c r="BO90" s="463">
        <f t="shared" si="156"/>
        <v>0</v>
      </c>
      <c r="BP90" s="471">
        <f t="shared" si="157"/>
        <v>0</v>
      </c>
      <c r="BQ90" s="463">
        <f t="shared" si="158"/>
        <v>0</v>
      </c>
    </row>
    <row r="91" spans="1:69" x14ac:dyDescent="0.15">
      <c r="A91" s="448" t="str">
        <f t="shared" si="159"/>
        <v/>
      </c>
      <c r="B91" s="465" t="s">
        <v>442</v>
      </c>
      <c r="C91" s="466"/>
      <c r="D91" s="467"/>
      <c r="E91" s="468"/>
      <c r="F91" s="466"/>
      <c r="G91" s="472" t="str">
        <f t="shared" si="97"/>
        <v/>
      </c>
      <c r="H91" s="470"/>
      <c r="I91" s="463">
        <f t="shared" si="160"/>
        <v>0</v>
      </c>
      <c r="J91" s="471">
        <f t="shared" si="161"/>
        <v>0</v>
      </c>
      <c r="K91" s="463">
        <f t="shared" si="162"/>
        <v>0</v>
      </c>
      <c r="L91" s="471">
        <f t="shared" si="163"/>
        <v>0</v>
      </c>
      <c r="M91" s="463">
        <f t="shared" si="164"/>
        <v>0</v>
      </c>
      <c r="N91" s="471">
        <f t="shared" si="103"/>
        <v>0</v>
      </c>
      <c r="O91" s="463">
        <f t="shared" si="104"/>
        <v>0</v>
      </c>
      <c r="P91" s="471">
        <f t="shared" si="105"/>
        <v>0</v>
      </c>
      <c r="Q91" s="463">
        <f t="shared" si="106"/>
        <v>0</v>
      </c>
      <c r="R91" s="471">
        <f t="shared" si="107"/>
        <v>0</v>
      </c>
      <c r="S91" s="463">
        <f t="shared" si="108"/>
        <v>0</v>
      </c>
      <c r="T91" s="471">
        <f t="shared" si="109"/>
        <v>0</v>
      </c>
      <c r="U91" s="463">
        <f t="shared" si="110"/>
        <v>0</v>
      </c>
      <c r="V91" s="471">
        <f t="shared" si="111"/>
        <v>0</v>
      </c>
      <c r="W91" s="463">
        <f t="shared" si="112"/>
        <v>0</v>
      </c>
      <c r="X91" s="471">
        <f t="shared" si="113"/>
        <v>0</v>
      </c>
      <c r="Y91" s="463">
        <f t="shared" si="114"/>
        <v>0</v>
      </c>
      <c r="Z91" s="471">
        <f t="shared" si="115"/>
        <v>0</v>
      </c>
      <c r="AA91" s="463">
        <f t="shared" si="116"/>
        <v>0</v>
      </c>
      <c r="AB91" s="471">
        <f t="shared" si="117"/>
        <v>0</v>
      </c>
      <c r="AC91" s="463">
        <f t="shared" si="118"/>
        <v>0</v>
      </c>
      <c r="AD91" s="471">
        <f t="shared" si="119"/>
        <v>0</v>
      </c>
      <c r="AE91" s="463">
        <f t="shared" si="120"/>
        <v>0</v>
      </c>
      <c r="AF91" s="471">
        <f t="shared" si="121"/>
        <v>0</v>
      </c>
      <c r="AG91" s="463">
        <f t="shared" si="122"/>
        <v>0</v>
      </c>
      <c r="AH91" s="471">
        <f t="shared" si="123"/>
        <v>0</v>
      </c>
      <c r="AI91" s="463">
        <f t="shared" si="124"/>
        <v>0</v>
      </c>
      <c r="AJ91" s="471">
        <f t="shared" si="125"/>
        <v>0</v>
      </c>
      <c r="AK91" s="463">
        <f t="shared" si="126"/>
        <v>0</v>
      </c>
      <c r="AL91" s="471">
        <f t="shared" si="127"/>
        <v>0</v>
      </c>
      <c r="AM91" s="463">
        <f t="shared" si="128"/>
        <v>0</v>
      </c>
      <c r="AN91" s="471">
        <f t="shared" si="129"/>
        <v>0</v>
      </c>
      <c r="AO91" s="463">
        <f t="shared" si="130"/>
        <v>0</v>
      </c>
      <c r="AP91" s="471">
        <f t="shared" si="131"/>
        <v>0</v>
      </c>
      <c r="AQ91" s="463">
        <f t="shared" si="132"/>
        <v>0</v>
      </c>
      <c r="AR91" s="471">
        <f t="shared" si="133"/>
        <v>0</v>
      </c>
      <c r="AS91" s="463">
        <f t="shared" si="134"/>
        <v>0</v>
      </c>
      <c r="AT91" s="471">
        <f t="shared" si="135"/>
        <v>0</v>
      </c>
      <c r="AU91" s="463">
        <f t="shared" si="136"/>
        <v>0</v>
      </c>
      <c r="AV91" s="471">
        <f t="shared" si="137"/>
        <v>0</v>
      </c>
      <c r="AW91" s="463">
        <f t="shared" si="138"/>
        <v>0</v>
      </c>
      <c r="AX91" s="471">
        <f t="shared" si="139"/>
        <v>0</v>
      </c>
      <c r="AY91" s="463">
        <f t="shared" si="140"/>
        <v>0</v>
      </c>
      <c r="AZ91" s="471">
        <f t="shared" si="141"/>
        <v>0</v>
      </c>
      <c r="BA91" s="463">
        <f t="shared" si="142"/>
        <v>0</v>
      </c>
      <c r="BB91" s="471">
        <f t="shared" si="143"/>
        <v>0</v>
      </c>
      <c r="BC91" s="463">
        <f t="shared" si="144"/>
        <v>0</v>
      </c>
      <c r="BD91" s="471">
        <f t="shared" si="145"/>
        <v>0</v>
      </c>
      <c r="BE91" s="463">
        <f t="shared" si="146"/>
        <v>0</v>
      </c>
      <c r="BF91" s="471">
        <f t="shared" si="147"/>
        <v>0</v>
      </c>
      <c r="BG91" s="463">
        <f t="shared" si="148"/>
        <v>0</v>
      </c>
      <c r="BH91" s="471">
        <f t="shared" si="149"/>
        <v>0</v>
      </c>
      <c r="BI91" s="463">
        <f t="shared" si="150"/>
        <v>0</v>
      </c>
      <c r="BJ91" s="471">
        <f t="shared" si="151"/>
        <v>0</v>
      </c>
      <c r="BK91" s="463">
        <f t="shared" si="152"/>
        <v>0</v>
      </c>
      <c r="BL91" s="471">
        <f t="shared" si="153"/>
        <v>0</v>
      </c>
      <c r="BM91" s="463">
        <f t="shared" si="154"/>
        <v>0</v>
      </c>
      <c r="BN91" s="471">
        <f t="shared" si="155"/>
        <v>0</v>
      </c>
      <c r="BO91" s="463">
        <f t="shared" si="156"/>
        <v>0</v>
      </c>
      <c r="BP91" s="471">
        <f t="shared" si="157"/>
        <v>0</v>
      </c>
      <c r="BQ91" s="463">
        <f t="shared" si="158"/>
        <v>0</v>
      </c>
    </row>
    <row r="92" spans="1:69" x14ac:dyDescent="0.15">
      <c r="A92" s="448" t="str">
        <f t="shared" si="159"/>
        <v/>
      </c>
      <c r="B92" s="465" t="s">
        <v>442</v>
      </c>
      <c r="C92" s="466"/>
      <c r="D92" s="467"/>
      <c r="E92" s="468"/>
      <c r="F92" s="466"/>
      <c r="G92" s="472" t="str">
        <f t="shared" si="97"/>
        <v/>
      </c>
      <c r="H92" s="470"/>
      <c r="I92" s="463">
        <f t="shared" si="160"/>
        <v>0</v>
      </c>
      <c r="J92" s="471">
        <f t="shared" si="161"/>
        <v>0</v>
      </c>
      <c r="K92" s="463">
        <f t="shared" si="162"/>
        <v>0</v>
      </c>
      <c r="L92" s="471">
        <f t="shared" si="163"/>
        <v>0</v>
      </c>
      <c r="M92" s="463">
        <f t="shared" si="164"/>
        <v>0</v>
      </c>
      <c r="N92" s="471">
        <f t="shared" si="103"/>
        <v>0</v>
      </c>
      <c r="O92" s="463">
        <f t="shared" si="104"/>
        <v>0</v>
      </c>
      <c r="P92" s="471">
        <f t="shared" si="105"/>
        <v>0</v>
      </c>
      <c r="Q92" s="463">
        <f t="shared" si="106"/>
        <v>0</v>
      </c>
      <c r="R92" s="471">
        <f t="shared" si="107"/>
        <v>0</v>
      </c>
      <c r="S92" s="463">
        <f t="shared" si="108"/>
        <v>0</v>
      </c>
      <c r="T92" s="471">
        <f t="shared" si="109"/>
        <v>0</v>
      </c>
      <c r="U92" s="463">
        <f t="shared" si="110"/>
        <v>0</v>
      </c>
      <c r="V92" s="471">
        <f t="shared" si="111"/>
        <v>0</v>
      </c>
      <c r="W92" s="463">
        <f t="shared" si="112"/>
        <v>0</v>
      </c>
      <c r="X92" s="471">
        <f t="shared" si="113"/>
        <v>0</v>
      </c>
      <c r="Y92" s="463">
        <f t="shared" si="114"/>
        <v>0</v>
      </c>
      <c r="Z92" s="471">
        <f t="shared" si="115"/>
        <v>0</v>
      </c>
      <c r="AA92" s="463">
        <f t="shared" si="116"/>
        <v>0</v>
      </c>
      <c r="AB92" s="471">
        <f t="shared" si="117"/>
        <v>0</v>
      </c>
      <c r="AC92" s="463">
        <f t="shared" si="118"/>
        <v>0</v>
      </c>
      <c r="AD92" s="471">
        <f t="shared" si="119"/>
        <v>0</v>
      </c>
      <c r="AE92" s="463">
        <f t="shared" si="120"/>
        <v>0</v>
      </c>
      <c r="AF92" s="471">
        <f t="shared" si="121"/>
        <v>0</v>
      </c>
      <c r="AG92" s="463">
        <f t="shared" si="122"/>
        <v>0</v>
      </c>
      <c r="AH92" s="471">
        <f t="shared" si="123"/>
        <v>0</v>
      </c>
      <c r="AI92" s="463">
        <f t="shared" si="124"/>
        <v>0</v>
      </c>
      <c r="AJ92" s="471">
        <f t="shared" si="125"/>
        <v>0</v>
      </c>
      <c r="AK92" s="463">
        <f t="shared" si="126"/>
        <v>0</v>
      </c>
      <c r="AL92" s="471">
        <f t="shared" si="127"/>
        <v>0</v>
      </c>
      <c r="AM92" s="463">
        <f t="shared" si="128"/>
        <v>0</v>
      </c>
      <c r="AN92" s="471">
        <f t="shared" si="129"/>
        <v>0</v>
      </c>
      <c r="AO92" s="463">
        <f t="shared" si="130"/>
        <v>0</v>
      </c>
      <c r="AP92" s="471">
        <f t="shared" si="131"/>
        <v>0</v>
      </c>
      <c r="AQ92" s="463">
        <f t="shared" si="132"/>
        <v>0</v>
      </c>
      <c r="AR92" s="471">
        <f t="shared" si="133"/>
        <v>0</v>
      </c>
      <c r="AS92" s="463">
        <f t="shared" si="134"/>
        <v>0</v>
      </c>
      <c r="AT92" s="471">
        <f t="shared" si="135"/>
        <v>0</v>
      </c>
      <c r="AU92" s="463">
        <f t="shared" si="136"/>
        <v>0</v>
      </c>
      <c r="AV92" s="471">
        <f t="shared" si="137"/>
        <v>0</v>
      </c>
      <c r="AW92" s="463">
        <f t="shared" si="138"/>
        <v>0</v>
      </c>
      <c r="AX92" s="471">
        <f t="shared" si="139"/>
        <v>0</v>
      </c>
      <c r="AY92" s="463">
        <f t="shared" si="140"/>
        <v>0</v>
      </c>
      <c r="AZ92" s="471">
        <f t="shared" si="141"/>
        <v>0</v>
      </c>
      <c r="BA92" s="463">
        <f t="shared" si="142"/>
        <v>0</v>
      </c>
      <c r="BB92" s="471">
        <f t="shared" si="143"/>
        <v>0</v>
      </c>
      <c r="BC92" s="463">
        <f t="shared" si="144"/>
        <v>0</v>
      </c>
      <c r="BD92" s="471">
        <f t="shared" si="145"/>
        <v>0</v>
      </c>
      <c r="BE92" s="463">
        <f t="shared" si="146"/>
        <v>0</v>
      </c>
      <c r="BF92" s="471">
        <f t="shared" si="147"/>
        <v>0</v>
      </c>
      <c r="BG92" s="463">
        <f t="shared" si="148"/>
        <v>0</v>
      </c>
      <c r="BH92" s="471">
        <f t="shared" si="149"/>
        <v>0</v>
      </c>
      <c r="BI92" s="463">
        <f t="shared" si="150"/>
        <v>0</v>
      </c>
      <c r="BJ92" s="471">
        <f t="shared" si="151"/>
        <v>0</v>
      </c>
      <c r="BK92" s="463">
        <f t="shared" si="152"/>
        <v>0</v>
      </c>
      <c r="BL92" s="471">
        <f t="shared" si="153"/>
        <v>0</v>
      </c>
      <c r="BM92" s="463">
        <f t="shared" si="154"/>
        <v>0</v>
      </c>
      <c r="BN92" s="471">
        <f t="shared" si="155"/>
        <v>0</v>
      </c>
      <c r="BO92" s="463">
        <f t="shared" si="156"/>
        <v>0</v>
      </c>
      <c r="BP92" s="471">
        <f t="shared" si="157"/>
        <v>0</v>
      </c>
      <c r="BQ92" s="463">
        <f t="shared" si="158"/>
        <v>0</v>
      </c>
    </row>
    <row r="93" spans="1:69" x14ac:dyDescent="0.15">
      <c r="A93" s="448" t="str">
        <f t="shared" si="159"/>
        <v/>
      </c>
      <c r="B93" s="465" t="s">
        <v>442</v>
      </c>
      <c r="C93" s="466"/>
      <c r="D93" s="467"/>
      <c r="E93" s="468"/>
      <c r="F93" s="466"/>
      <c r="G93" s="472" t="str">
        <f t="shared" si="97"/>
        <v/>
      </c>
      <c r="H93" s="470"/>
      <c r="I93" s="463">
        <f t="shared" si="160"/>
        <v>0</v>
      </c>
      <c r="J93" s="471">
        <f t="shared" si="161"/>
        <v>0</v>
      </c>
      <c r="K93" s="463">
        <f t="shared" si="162"/>
        <v>0</v>
      </c>
      <c r="L93" s="471">
        <f t="shared" si="163"/>
        <v>0</v>
      </c>
      <c r="M93" s="463">
        <f t="shared" si="164"/>
        <v>0</v>
      </c>
      <c r="N93" s="471">
        <f t="shared" si="103"/>
        <v>0</v>
      </c>
      <c r="O93" s="463">
        <f t="shared" si="104"/>
        <v>0</v>
      </c>
      <c r="P93" s="471">
        <f t="shared" si="105"/>
        <v>0</v>
      </c>
      <c r="Q93" s="463">
        <f t="shared" si="106"/>
        <v>0</v>
      </c>
      <c r="R93" s="471">
        <f t="shared" si="107"/>
        <v>0</v>
      </c>
      <c r="S93" s="463">
        <f t="shared" si="108"/>
        <v>0</v>
      </c>
      <c r="T93" s="471">
        <f t="shared" si="109"/>
        <v>0</v>
      </c>
      <c r="U93" s="463">
        <f t="shared" si="110"/>
        <v>0</v>
      </c>
      <c r="V93" s="471">
        <f t="shared" si="111"/>
        <v>0</v>
      </c>
      <c r="W93" s="463">
        <f t="shared" si="112"/>
        <v>0</v>
      </c>
      <c r="X93" s="471">
        <f t="shared" si="113"/>
        <v>0</v>
      </c>
      <c r="Y93" s="463">
        <f t="shared" si="114"/>
        <v>0</v>
      </c>
      <c r="Z93" s="471">
        <f t="shared" si="115"/>
        <v>0</v>
      </c>
      <c r="AA93" s="463">
        <f t="shared" si="116"/>
        <v>0</v>
      </c>
      <c r="AB93" s="471">
        <f t="shared" si="117"/>
        <v>0</v>
      </c>
      <c r="AC93" s="463">
        <f t="shared" si="118"/>
        <v>0</v>
      </c>
      <c r="AD93" s="471">
        <f t="shared" si="119"/>
        <v>0</v>
      </c>
      <c r="AE93" s="463">
        <f t="shared" si="120"/>
        <v>0</v>
      </c>
      <c r="AF93" s="471">
        <f t="shared" si="121"/>
        <v>0</v>
      </c>
      <c r="AG93" s="463">
        <f t="shared" si="122"/>
        <v>0</v>
      </c>
      <c r="AH93" s="471">
        <f t="shared" si="123"/>
        <v>0</v>
      </c>
      <c r="AI93" s="463">
        <f t="shared" si="124"/>
        <v>0</v>
      </c>
      <c r="AJ93" s="471">
        <f t="shared" si="125"/>
        <v>0</v>
      </c>
      <c r="AK93" s="463">
        <f t="shared" si="126"/>
        <v>0</v>
      </c>
      <c r="AL93" s="471">
        <f t="shared" si="127"/>
        <v>0</v>
      </c>
      <c r="AM93" s="463">
        <f t="shared" si="128"/>
        <v>0</v>
      </c>
      <c r="AN93" s="471">
        <f t="shared" si="129"/>
        <v>0</v>
      </c>
      <c r="AO93" s="463">
        <f t="shared" si="130"/>
        <v>0</v>
      </c>
      <c r="AP93" s="471">
        <f t="shared" si="131"/>
        <v>0</v>
      </c>
      <c r="AQ93" s="463">
        <f t="shared" si="132"/>
        <v>0</v>
      </c>
      <c r="AR93" s="471">
        <f t="shared" si="133"/>
        <v>0</v>
      </c>
      <c r="AS93" s="463">
        <f t="shared" si="134"/>
        <v>0</v>
      </c>
      <c r="AT93" s="471">
        <f t="shared" si="135"/>
        <v>0</v>
      </c>
      <c r="AU93" s="463">
        <f t="shared" si="136"/>
        <v>0</v>
      </c>
      <c r="AV93" s="471">
        <f t="shared" si="137"/>
        <v>0</v>
      </c>
      <c r="AW93" s="463">
        <f t="shared" si="138"/>
        <v>0</v>
      </c>
      <c r="AX93" s="471">
        <f t="shared" si="139"/>
        <v>0</v>
      </c>
      <c r="AY93" s="463">
        <f t="shared" si="140"/>
        <v>0</v>
      </c>
      <c r="AZ93" s="471">
        <f t="shared" si="141"/>
        <v>0</v>
      </c>
      <c r="BA93" s="463">
        <f t="shared" si="142"/>
        <v>0</v>
      </c>
      <c r="BB93" s="471">
        <f t="shared" si="143"/>
        <v>0</v>
      </c>
      <c r="BC93" s="463">
        <f t="shared" si="144"/>
        <v>0</v>
      </c>
      <c r="BD93" s="471">
        <f t="shared" si="145"/>
        <v>0</v>
      </c>
      <c r="BE93" s="463">
        <f t="shared" si="146"/>
        <v>0</v>
      </c>
      <c r="BF93" s="471">
        <f t="shared" si="147"/>
        <v>0</v>
      </c>
      <c r="BG93" s="463">
        <f t="shared" si="148"/>
        <v>0</v>
      </c>
      <c r="BH93" s="471">
        <f t="shared" si="149"/>
        <v>0</v>
      </c>
      <c r="BI93" s="463">
        <f t="shared" si="150"/>
        <v>0</v>
      </c>
      <c r="BJ93" s="471">
        <f t="shared" si="151"/>
        <v>0</v>
      </c>
      <c r="BK93" s="463">
        <f t="shared" si="152"/>
        <v>0</v>
      </c>
      <c r="BL93" s="471">
        <f t="shared" si="153"/>
        <v>0</v>
      </c>
      <c r="BM93" s="463">
        <f t="shared" si="154"/>
        <v>0</v>
      </c>
      <c r="BN93" s="471">
        <f t="shared" si="155"/>
        <v>0</v>
      </c>
      <c r="BO93" s="463">
        <f t="shared" si="156"/>
        <v>0</v>
      </c>
      <c r="BP93" s="471">
        <f t="shared" si="157"/>
        <v>0</v>
      </c>
      <c r="BQ93" s="463">
        <f t="shared" si="158"/>
        <v>0</v>
      </c>
    </row>
    <row r="94" spans="1:69" x14ac:dyDescent="0.15">
      <c r="A94" s="448" t="str">
        <f t="shared" si="159"/>
        <v/>
      </c>
      <c r="B94" s="465" t="s">
        <v>442</v>
      </c>
      <c r="C94" s="466"/>
      <c r="D94" s="467"/>
      <c r="E94" s="468"/>
      <c r="F94" s="466"/>
      <c r="G94" s="472" t="str">
        <f t="shared" si="97"/>
        <v/>
      </c>
      <c r="H94" s="470"/>
      <c r="I94" s="463">
        <f t="shared" si="160"/>
        <v>0</v>
      </c>
      <c r="J94" s="471">
        <f t="shared" si="161"/>
        <v>0</v>
      </c>
      <c r="K94" s="463">
        <f t="shared" si="162"/>
        <v>0</v>
      </c>
      <c r="L94" s="471">
        <f t="shared" si="163"/>
        <v>0</v>
      </c>
      <c r="M94" s="463">
        <f t="shared" si="164"/>
        <v>0</v>
      </c>
      <c r="N94" s="471">
        <f t="shared" si="103"/>
        <v>0</v>
      </c>
      <c r="O94" s="463">
        <f t="shared" si="104"/>
        <v>0</v>
      </c>
      <c r="P94" s="471">
        <f t="shared" si="105"/>
        <v>0</v>
      </c>
      <c r="Q94" s="463">
        <f t="shared" si="106"/>
        <v>0</v>
      </c>
      <c r="R94" s="471">
        <f t="shared" si="107"/>
        <v>0</v>
      </c>
      <c r="S94" s="463">
        <f t="shared" si="108"/>
        <v>0</v>
      </c>
      <c r="T94" s="471">
        <f t="shared" si="109"/>
        <v>0</v>
      </c>
      <c r="U94" s="463">
        <f t="shared" si="110"/>
        <v>0</v>
      </c>
      <c r="V94" s="471">
        <f t="shared" si="111"/>
        <v>0</v>
      </c>
      <c r="W94" s="463">
        <f t="shared" si="112"/>
        <v>0</v>
      </c>
      <c r="X94" s="471">
        <f t="shared" si="113"/>
        <v>0</v>
      </c>
      <c r="Y94" s="463">
        <f t="shared" si="114"/>
        <v>0</v>
      </c>
      <c r="Z94" s="471">
        <f t="shared" si="115"/>
        <v>0</v>
      </c>
      <c r="AA94" s="463">
        <f t="shared" si="116"/>
        <v>0</v>
      </c>
      <c r="AB94" s="471">
        <f t="shared" si="117"/>
        <v>0</v>
      </c>
      <c r="AC94" s="463">
        <f t="shared" si="118"/>
        <v>0</v>
      </c>
      <c r="AD94" s="471">
        <f t="shared" si="119"/>
        <v>0</v>
      </c>
      <c r="AE94" s="463">
        <f t="shared" si="120"/>
        <v>0</v>
      </c>
      <c r="AF94" s="471">
        <f t="shared" si="121"/>
        <v>0</v>
      </c>
      <c r="AG94" s="463">
        <f t="shared" si="122"/>
        <v>0</v>
      </c>
      <c r="AH94" s="471">
        <f t="shared" si="123"/>
        <v>0</v>
      </c>
      <c r="AI94" s="463">
        <f t="shared" si="124"/>
        <v>0</v>
      </c>
      <c r="AJ94" s="471">
        <f t="shared" si="125"/>
        <v>0</v>
      </c>
      <c r="AK94" s="463">
        <f t="shared" si="126"/>
        <v>0</v>
      </c>
      <c r="AL94" s="471">
        <f t="shared" si="127"/>
        <v>0</v>
      </c>
      <c r="AM94" s="463">
        <f t="shared" si="128"/>
        <v>0</v>
      </c>
      <c r="AN94" s="471">
        <f t="shared" si="129"/>
        <v>0</v>
      </c>
      <c r="AO94" s="463">
        <f t="shared" si="130"/>
        <v>0</v>
      </c>
      <c r="AP94" s="471">
        <f t="shared" si="131"/>
        <v>0</v>
      </c>
      <c r="AQ94" s="463">
        <f t="shared" si="132"/>
        <v>0</v>
      </c>
      <c r="AR94" s="471">
        <f t="shared" si="133"/>
        <v>0</v>
      </c>
      <c r="AS94" s="463">
        <f t="shared" si="134"/>
        <v>0</v>
      </c>
      <c r="AT94" s="471">
        <f t="shared" si="135"/>
        <v>0</v>
      </c>
      <c r="AU94" s="463">
        <f t="shared" si="136"/>
        <v>0</v>
      </c>
      <c r="AV94" s="471">
        <f t="shared" si="137"/>
        <v>0</v>
      </c>
      <c r="AW94" s="463">
        <f t="shared" si="138"/>
        <v>0</v>
      </c>
      <c r="AX94" s="471">
        <f t="shared" si="139"/>
        <v>0</v>
      </c>
      <c r="AY94" s="463">
        <f t="shared" si="140"/>
        <v>0</v>
      </c>
      <c r="AZ94" s="471">
        <f t="shared" si="141"/>
        <v>0</v>
      </c>
      <c r="BA94" s="463">
        <f t="shared" si="142"/>
        <v>0</v>
      </c>
      <c r="BB94" s="471">
        <f t="shared" si="143"/>
        <v>0</v>
      </c>
      <c r="BC94" s="463">
        <f t="shared" si="144"/>
        <v>0</v>
      </c>
      <c r="BD94" s="471">
        <f t="shared" si="145"/>
        <v>0</v>
      </c>
      <c r="BE94" s="463">
        <f t="shared" si="146"/>
        <v>0</v>
      </c>
      <c r="BF94" s="471">
        <f t="shared" si="147"/>
        <v>0</v>
      </c>
      <c r="BG94" s="463">
        <f t="shared" si="148"/>
        <v>0</v>
      </c>
      <c r="BH94" s="471">
        <f t="shared" si="149"/>
        <v>0</v>
      </c>
      <c r="BI94" s="463">
        <f t="shared" si="150"/>
        <v>0</v>
      </c>
      <c r="BJ94" s="471">
        <f t="shared" si="151"/>
        <v>0</v>
      </c>
      <c r="BK94" s="463">
        <f t="shared" si="152"/>
        <v>0</v>
      </c>
      <c r="BL94" s="471">
        <f t="shared" si="153"/>
        <v>0</v>
      </c>
      <c r="BM94" s="463">
        <f t="shared" si="154"/>
        <v>0</v>
      </c>
      <c r="BN94" s="471">
        <f t="shared" si="155"/>
        <v>0</v>
      </c>
      <c r="BO94" s="463">
        <f t="shared" si="156"/>
        <v>0</v>
      </c>
      <c r="BP94" s="471">
        <f t="shared" si="157"/>
        <v>0</v>
      </c>
      <c r="BQ94" s="463">
        <f t="shared" si="158"/>
        <v>0</v>
      </c>
    </row>
    <row r="95" spans="1:69" x14ac:dyDescent="0.15">
      <c r="A95" s="448" t="str">
        <f t="shared" si="159"/>
        <v/>
      </c>
      <c r="B95" s="465" t="s">
        <v>442</v>
      </c>
      <c r="C95" s="466"/>
      <c r="D95" s="467"/>
      <c r="E95" s="468"/>
      <c r="F95" s="466"/>
      <c r="G95" s="472" t="str">
        <f t="shared" si="97"/>
        <v/>
      </c>
      <c r="H95" s="470"/>
      <c r="I95" s="463">
        <f t="shared" si="160"/>
        <v>0</v>
      </c>
      <c r="J95" s="471">
        <f t="shared" si="161"/>
        <v>0</v>
      </c>
      <c r="K95" s="463">
        <f t="shared" si="162"/>
        <v>0</v>
      </c>
      <c r="L95" s="471">
        <f t="shared" si="163"/>
        <v>0</v>
      </c>
      <c r="M95" s="463">
        <f t="shared" si="164"/>
        <v>0</v>
      </c>
      <c r="N95" s="471">
        <f t="shared" si="103"/>
        <v>0</v>
      </c>
      <c r="O95" s="463">
        <f t="shared" si="104"/>
        <v>0</v>
      </c>
      <c r="P95" s="471">
        <f t="shared" si="105"/>
        <v>0</v>
      </c>
      <c r="Q95" s="463">
        <f t="shared" si="106"/>
        <v>0</v>
      </c>
      <c r="R95" s="471">
        <f t="shared" si="107"/>
        <v>0</v>
      </c>
      <c r="S95" s="463">
        <f t="shared" si="108"/>
        <v>0</v>
      </c>
      <c r="T95" s="471">
        <f t="shared" si="109"/>
        <v>0</v>
      </c>
      <c r="U95" s="463">
        <f t="shared" si="110"/>
        <v>0</v>
      </c>
      <c r="V95" s="471">
        <f t="shared" si="111"/>
        <v>0</v>
      </c>
      <c r="W95" s="463">
        <f t="shared" si="112"/>
        <v>0</v>
      </c>
      <c r="X95" s="471">
        <f t="shared" si="113"/>
        <v>0</v>
      </c>
      <c r="Y95" s="463">
        <f t="shared" si="114"/>
        <v>0</v>
      </c>
      <c r="Z95" s="471">
        <f t="shared" si="115"/>
        <v>0</v>
      </c>
      <c r="AA95" s="463">
        <f t="shared" si="116"/>
        <v>0</v>
      </c>
      <c r="AB95" s="471">
        <f t="shared" si="117"/>
        <v>0</v>
      </c>
      <c r="AC95" s="463">
        <f t="shared" si="118"/>
        <v>0</v>
      </c>
      <c r="AD95" s="471">
        <f t="shared" si="119"/>
        <v>0</v>
      </c>
      <c r="AE95" s="463">
        <f t="shared" si="120"/>
        <v>0</v>
      </c>
      <c r="AF95" s="471">
        <f t="shared" si="121"/>
        <v>0</v>
      </c>
      <c r="AG95" s="463">
        <f t="shared" si="122"/>
        <v>0</v>
      </c>
      <c r="AH95" s="471">
        <f t="shared" si="123"/>
        <v>0</v>
      </c>
      <c r="AI95" s="463">
        <f t="shared" si="124"/>
        <v>0</v>
      </c>
      <c r="AJ95" s="471">
        <f t="shared" si="125"/>
        <v>0</v>
      </c>
      <c r="AK95" s="463">
        <f t="shared" si="126"/>
        <v>0</v>
      </c>
      <c r="AL95" s="471">
        <f t="shared" si="127"/>
        <v>0</v>
      </c>
      <c r="AM95" s="463">
        <f t="shared" si="128"/>
        <v>0</v>
      </c>
      <c r="AN95" s="471">
        <f t="shared" si="129"/>
        <v>0</v>
      </c>
      <c r="AO95" s="463">
        <f t="shared" si="130"/>
        <v>0</v>
      </c>
      <c r="AP95" s="471">
        <f t="shared" si="131"/>
        <v>0</v>
      </c>
      <c r="AQ95" s="463">
        <f t="shared" si="132"/>
        <v>0</v>
      </c>
      <c r="AR95" s="471">
        <f t="shared" si="133"/>
        <v>0</v>
      </c>
      <c r="AS95" s="463">
        <f t="shared" si="134"/>
        <v>0</v>
      </c>
      <c r="AT95" s="471">
        <f t="shared" si="135"/>
        <v>0</v>
      </c>
      <c r="AU95" s="463">
        <f t="shared" si="136"/>
        <v>0</v>
      </c>
      <c r="AV95" s="471">
        <f t="shared" si="137"/>
        <v>0</v>
      </c>
      <c r="AW95" s="463">
        <f t="shared" si="138"/>
        <v>0</v>
      </c>
      <c r="AX95" s="471">
        <f t="shared" si="139"/>
        <v>0</v>
      </c>
      <c r="AY95" s="463">
        <f t="shared" si="140"/>
        <v>0</v>
      </c>
      <c r="AZ95" s="471">
        <f t="shared" si="141"/>
        <v>0</v>
      </c>
      <c r="BA95" s="463">
        <f t="shared" si="142"/>
        <v>0</v>
      </c>
      <c r="BB95" s="471">
        <f t="shared" si="143"/>
        <v>0</v>
      </c>
      <c r="BC95" s="463">
        <f t="shared" si="144"/>
        <v>0</v>
      </c>
      <c r="BD95" s="471">
        <f t="shared" si="145"/>
        <v>0</v>
      </c>
      <c r="BE95" s="463">
        <f t="shared" si="146"/>
        <v>0</v>
      </c>
      <c r="BF95" s="471">
        <f t="shared" si="147"/>
        <v>0</v>
      </c>
      <c r="BG95" s="463">
        <f t="shared" si="148"/>
        <v>0</v>
      </c>
      <c r="BH95" s="471">
        <f t="shared" si="149"/>
        <v>0</v>
      </c>
      <c r="BI95" s="463">
        <f t="shared" si="150"/>
        <v>0</v>
      </c>
      <c r="BJ95" s="471">
        <f t="shared" si="151"/>
        <v>0</v>
      </c>
      <c r="BK95" s="463">
        <f t="shared" si="152"/>
        <v>0</v>
      </c>
      <c r="BL95" s="471">
        <f t="shared" si="153"/>
        <v>0</v>
      </c>
      <c r="BM95" s="463">
        <f t="shared" si="154"/>
        <v>0</v>
      </c>
      <c r="BN95" s="471">
        <f t="shared" si="155"/>
        <v>0</v>
      </c>
      <c r="BO95" s="463">
        <f t="shared" si="156"/>
        <v>0</v>
      </c>
      <c r="BP95" s="471">
        <f t="shared" si="157"/>
        <v>0</v>
      </c>
      <c r="BQ95" s="463">
        <f t="shared" si="158"/>
        <v>0</v>
      </c>
    </row>
    <row r="96" spans="1:69" x14ac:dyDescent="0.15">
      <c r="A96" s="448" t="str">
        <f t="shared" si="159"/>
        <v/>
      </c>
      <c r="B96" s="465" t="s">
        <v>442</v>
      </c>
      <c r="C96" s="466"/>
      <c r="D96" s="467"/>
      <c r="E96" s="468"/>
      <c r="F96" s="466"/>
      <c r="G96" s="472" t="str">
        <f t="shared" si="97"/>
        <v/>
      </c>
      <c r="H96" s="470"/>
      <c r="I96" s="463">
        <f t="shared" si="160"/>
        <v>0</v>
      </c>
      <c r="J96" s="471">
        <f t="shared" si="161"/>
        <v>0</v>
      </c>
      <c r="K96" s="463">
        <f t="shared" si="162"/>
        <v>0</v>
      </c>
      <c r="L96" s="471">
        <f t="shared" si="163"/>
        <v>0</v>
      </c>
      <c r="M96" s="463">
        <f t="shared" si="164"/>
        <v>0</v>
      </c>
      <c r="N96" s="471">
        <f t="shared" si="103"/>
        <v>0</v>
      </c>
      <c r="O96" s="463">
        <f t="shared" si="104"/>
        <v>0</v>
      </c>
      <c r="P96" s="471">
        <f t="shared" si="105"/>
        <v>0</v>
      </c>
      <c r="Q96" s="463">
        <f t="shared" si="106"/>
        <v>0</v>
      </c>
      <c r="R96" s="471">
        <f t="shared" si="107"/>
        <v>0</v>
      </c>
      <c r="S96" s="463">
        <f t="shared" si="108"/>
        <v>0</v>
      </c>
      <c r="T96" s="471">
        <f t="shared" si="109"/>
        <v>0</v>
      </c>
      <c r="U96" s="463">
        <f t="shared" si="110"/>
        <v>0</v>
      </c>
      <c r="V96" s="471">
        <f t="shared" si="111"/>
        <v>0</v>
      </c>
      <c r="W96" s="463">
        <f t="shared" si="112"/>
        <v>0</v>
      </c>
      <c r="X96" s="471">
        <f t="shared" si="113"/>
        <v>0</v>
      </c>
      <c r="Y96" s="463">
        <f t="shared" si="114"/>
        <v>0</v>
      </c>
      <c r="Z96" s="471">
        <f t="shared" si="115"/>
        <v>0</v>
      </c>
      <c r="AA96" s="463">
        <f t="shared" si="116"/>
        <v>0</v>
      </c>
      <c r="AB96" s="471">
        <f t="shared" si="117"/>
        <v>0</v>
      </c>
      <c r="AC96" s="463">
        <f t="shared" si="118"/>
        <v>0</v>
      </c>
      <c r="AD96" s="471">
        <f t="shared" si="119"/>
        <v>0</v>
      </c>
      <c r="AE96" s="463">
        <f t="shared" si="120"/>
        <v>0</v>
      </c>
      <c r="AF96" s="471">
        <f t="shared" si="121"/>
        <v>0</v>
      </c>
      <c r="AG96" s="463">
        <f t="shared" si="122"/>
        <v>0</v>
      </c>
      <c r="AH96" s="471">
        <f t="shared" si="123"/>
        <v>0</v>
      </c>
      <c r="AI96" s="463">
        <f t="shared" si="124"/>
        <v>0</v>
      </c>
      <c r="AJ96" s="471">
        <f t="shared" si="125"/>
        <v>0</v>
      </c>
      <c r="AK96" s="463">
        <f t="shared" si="126"/>
        <v>0</v>
      </c>
      <c r="AL96" s="471">
        <f t="shared" si="127"/>
        <v>0</v>
      </c>
      <c r="AM96" s="463">
        <f t="shared" si="128"/>
        <v>0</v>
      </c>
      <c r="AN96" s="471">
        <f t="shared" si="129"/>
        <v>0</v>
      </c>
      <c r="AO96" s="463">
        <f t="shared" si="130"/>
        <v>0</v>
      </c>
      <c r="AP96" s="471">
        <f t="shared" si="131"/>
        <v>0</v>
      </c>
      <c r="AQ96" s="463">
        <f t="shared" si="132"/>
        <v>0</v>
      </c>
      <c r="AR96" s="471">
        <f t="shared" si="133"/>
        <v>0</v>
      </c>
      <c r="AS96" s="463">
        <f t="shared" si="134"/>
        <v>0</v>
      </c>
      <c r="AT96" s="471">
        <f t="shared" si="135"/>
        <v>0</v>
      </c>
      <c r="AU96" s="463">
        <f t="shared" si="136"/>
        <v>0</v>
      </c>
      <c r="AV96" s="471">
        <f t="shared" si="137"/>
        <v>0</v>
      </c>
      <c r="AW96" s="463">
        <f t="shared" si="138"/>
        <v>0</v>
      </c>
      <c r="AX96" s="471">
        <f t="shared" si="139"/>
        <v>0</v>
      </c>
      <c r="AY96" s="463">
        <f t="shared" si="140"/>
        <v>0</v>
      </c>
      <c r="AZ96" s="471">
        <f t="shared" si="141"/>
        <v>0</v>
      </c>
      <c r="BA96" s="463">
        <f t="shared" si="142"/>
        <v>0</v>
      </c>
      <c r="BB96" s="471">
        <f t="shared" si="143"/>
        <v>0</v>
      </c>
      <c r="BC96" s="463">
        <f t="shared" si="144"/>
        <v>0</v>
      </c>
      <c r="BD96" s="471">
        <f t="shared" si="145"/>
        <v>0</v>
      </c>
      <c r="BE96" s="463">
        <f t="shared" si="146"/>
        <v>0</v>
      </c>
      <c r="BF96" s="471">
        <f t="shared" si="147"/>
        <v>0</v>
      </c>
      <c r="BG96" s="463">
        <f t="shared" si="148"/>
        <v>0</v>
      </c>
      <c r="BH96" s="471">
        <f t="shared" si="149"/>
        <v>0</v>
      </c>
      <c r="BI96" s="463">
        <f t="shared" si="150"/>
        <v>0</v>
      </c>
      <c r="BJ96" s="471">
        <f t="shared" si="151"/>
        <v>0</v>
      </c>
      <c r="BK96" s="463">
        <f t="shared" si="152"/>
        <v>0</v>
      </c>
      <c r="BL96" s="471">
        <f t="shared" si="153"/>
        <v>0</v>
      </c>
      <c r="BM96" s="463">
        <f t="shared" si="154"/>
        <v>0</v>
      </c>
      <c r="BN96" s="471">
        <f t="shared" si="155"/>
        <v>0</v>
      </c>
      <c r="BO96" s="463">
        <f t="shared" si="156"/>
        <v>0</v>
      </c>
      <c r="BP96" s="471">
        <f t="shared" si="157"/>
        <v>0</v>
      </c>
      <c r="BQ96" s="463">
        <f t="shared" si="158"/>
        <v>0</v>
      </c>
    </row>
    <row r="97" spans="1:69" x14ac:dyDescent="0.15">
      <c r="A97" s="448" t="str">
        <f t="shared" si="159"/>
        <v/>
      </c>
      <c r="B97" s="465" t="s">
        <v>442</v>
      </c>
      <c r="C97" s="466"/>
      <c r="D97" s="467"/>
      <c r="E97" s="468"/>
      <c r="F97" s="466"/>
      <c r="G97" s="472" t="str">
        <f t="shared" si="97"/>
        <v/>
      </c>
      <c r="H97" s="470"/>
      <c r="I97" s="463">
        <f t="shared" si="160"/>
        <v>0</v>
      </c>
      <c r="J97" s="471">
        <f t="shared" si="161"/>
        <v>0</v>
      </c>
      <c r="K97" s="463">
        <f t="shared" si="162"/>
        <v>0</v>
      </c>
      <c r="L97" s="471">
        <f t="shared" si="163"/>
        <v>0</v>
      </c>
      <c r="M97" s="463">
        <f t="shared" si="164"/>
        <v>0</v>
      </c>
      <c r="N97" s="471">
        <f t="shared" si="103"/>
        <v>0</v>
      </c>
      <c r="O97" s="463">
        <f t="shared" si="104"/>
        <v>0</v>
      </c>
      <c r="P97" s="471">
        <f t="shared" si="105"/>
        <v>0</v>
      </c>
      <c r="Q97" s="463">
        <f t="shared" si="106"/>
        <v>0</v>
      </c>
      <c r="R97" s="471">
        <f t="shared" si="107"/>
        <v>0</v>
      </c>
      <c r="S97" s="463">
        <f t="shared" si="108"/>
        <v>0</v>
      </c>
      <c r="T97" s="471">
        <f t="shared" si="109"/>
        <v>0</v>
      </c>
      <c r="U97" s="463">
        <f t="shared" si="110"/>
        <v>0</v>
      </c>
      <c r="V97" s="471">
        <f t="shared" si="111"/>
        <v>0</v>
      </c>
      <c r="W97" s="463">
        <f t="shared" si="112"/>
        <v>0</v>
      </c>
      <c r="X97" s="471">
        <f t="shared" si="113"/>
        <v>0</v>
      </c>
      <c r="Y97" s="463">
        <f t="shared" si="114"/>
        <v>0</v>
      </c>
      <c r="Z97" s="471">
        <f t="shared" si="115"/>
        <v>0</v>
      </c>
      <c r="AA97" s="463">
        <f t="shared" si="116"/>
        <v>0</v>
      </c>
      <c r="AB97" s="471">
        <f t="shared" si="117"/>
        <v>0</v>
      </c>
      <c r="AC97" s="463">
        <f t="shared" si="118"/>
        <v>0</v>
      </c>
      <c r="AD97" s="471">
        <f t="shared" si="119"/>
        <v>0</v>
      </c>
      <c r="AE97" s="463">
        <f t="shared" si="120"/>
        <v>0</v>
      </c>
      <c r="AF97" s="471">
        <f t="shared" si="121"/>
        <v>0</v>
      </c>
      <c r="AG97" s="463">
        <f t="shared" si="122"/>
        <v>0</v>
      </c>
      <c r="AH97" s="471">
        <f t="shared" si="123"/>
        <v>0</v>
      </c>
      <c r="AI97" s="463">
        <f t="shared" si="124"/>
        <v>0</v>
      </c>
      <c r="AJ97" s="471">
        <f t="shared" si="125"/>
        <v>0</v>
      </c>
      <c r="AK97" s="463">
        <f t="shared" si="126"/>
        <v>0</v>
      </c>
      <c r="AL97" s="471">
        <f t="shared" si="127"/>
        <v>0</v>
      </c>
      <c r="AM97" s="463">
        <f t="shared" si="128"/>
        <v>0</v>
      </c>
      <c r="AN97" s="471">
        <f t="shared" si="129"/>
        <v>0</v>
      </c>
      <c r="AO97" s="463">
        <f t="shared" si="130"/>
        <v>0</v>
      </c>
      <c r="AP97" s="471">
        <f t="shared" si="131"/>
        <v>0</v>
      </c>
      <c r="AQ97" s="463">
        <f t="shared" si="132"/>
        <v>0</v>
      </c>
      <c r="AR97" s="471">
        <f t="shared" si="133"/>
        <v>0</v>
      </c>
      <c r="AS97" s="463">
        <f t="shared" si="134"/>
        <v>0</v>
      </c>
      <c r="AT97" s="471">
        <f t="shared" si="135"/>
        <v>0</v>
      </c>
      <c r="AU97" s="463">
        <f t="shared" si="136"/>
        <v>0</v>
      </c>
      <c r="AV97" s="471">
        <f t="shared" si="137"/>
        <v>0</v>
      </c>
      <c r="AW97" s="463">
        <f t="shared" si="138"/>
        <v>0</v>
      </c>
      <c r="AX97" s="471">
        <f t="shared" si="139"/>
        <v>0</v>
      </c>
      <c r="AY97" s="463">
        <f t="shared" si="140"/>
        <v>0</v>
      </c>
      <c r="AZ97" s="471">
        <f t="shared" si="141"/>
        <v>0</v>
      </c>
      <c r="BA97" s="463">
        <f t="shared" si="142"/>
        <v>0</v>
      </c>
      <c r="BB97" s="471">
        <f t="shared" si="143"/>
        <v>0</v>
      </c>
      <c r="BC97" s="463">
        <f t="shared" si="144"/>
        <v>0</v>
      </c>
      <c r="BD97" s="471">
        <f t="shared" si="145"/>
        <v>0</v>
      </c>
      <c r="BE97" s="463">
        <f t="shared" si="146"/>
        <v>0</v>
      </c>
      <c r="BF97" s="471">
        <f t="shared" si="147"/>
        <v>0</v>
      </c>
      <c r="BG97" s="463">
        <f t="shared" si="148"/>
        <v>0</v>
      </c>
      <c r="BH97" s="471">
        <f t="shared" si="149"/>
        <v>0</v>
      </c>
      <c r="BI97" s="463">
        <f t="shared" si="150"/>
        <v>0</v>
      </c>
      <c r="BJ97" s="471">
        <f t="shared" si="151"/>
        <v>0</v>
      </c>
      <c r="BK97" s="463">
        <f t="shared" si="152"/>
        <v>0</v>
      </c>
      <c r="BL97" s="471">
        <f t="shared" si="153"/>
        <v>0</v>
      </c>
      <c r="BM97" s="463">
        <f t="shared" si="154"/>
        <v>0</v>
      </c>
      <c r="BN97" s="471">
        <f t="shared" si="155"/>
        <v>0</v>
      </c>
      <c r="BO97" s="463">
        <f t="shared" si="156"/>
        <v>0</v>
      </c>
      <c r="BP97" s="471">
        <f t="shared" si="157"/>
        <v>0</v>
      </c>
      <c r="BQ97" s="463">
        <f t="shared" si="158"/>
        <v>0</v>
      </c>
    </row>
    <row r="98" spans="1:69" x14ac:dyDescent="0.15">
      <c r="A98" s="448" t="str">
        <f t="shared" si="159"/>
        <v/>
      </c>
      <c r="B98" s="465" t="s">
        <v>442</v>
      </c>
      <c r="C98" s="466"/>
      <c r="D98" s="467"/>
      <c r="E98" s="468"/>
      <c r="F98" s="466"/>
      <c r="G98" s="472" t="str">
        <f t="shared" si="97"/>
        <v/>
      </c>
      <c r="H98" s="470"/>
      <c r="I98" s="463">
        <f t="shared" si="160"/>
        <v>0</v>
      </c>
      <c r="J98" s="471">
        <f t="shared" si="161"/>
        <v>0</v>
      </c>
      <c r="K98" s="463">
        <f t="shared" si="162"/>
        <v>0</v>
      </c>
      <c r="L98" s="471">
        <f t="shared" si="163"/>
        <v>0</v>
      </c>
      <c r="M98" s="463">
        <f t="shared" si="164"/>
        <v>0</v>
      </c>
      <c r="N98" s="471">
        <f t="shared" si="103"/>
        <v>0</v>
      </c>
      <c r="O98" s="463">
        <f t="shared" si="104"/>
        <v>0</v>
      </c>
      <c r="P98" s="471">
        <f t="shared" si="105"/>
        <v>0</v>
      </c>
      <c r="Q98" s="463">
        <f t="shared" si="106"/>
        <v>0</v>
      </c>
      <c r="R98" s="471">
        <f t="shared" si="107"/>
        <v>0</v>
      </c>
      <c r="S98" s="463">
        <f t="shared" si="108"/>
        <v>0</v>
      </c>
      <c r="T98" s="471">
        <f t="shared" si="109"/>
        <v>0</v>
      </c>
      <c r="U98" s="463">
        <f t="shared" si="110"/>
        <v>0</v>
      </c>
      <c r="V98" s="471">
        <f t="shared" si="111"/>
        <v>0</v>
      </c>
      <c r="W98" s="463">
        <f t="shared" si="112"/>
        <v>0</v>
      </c>
      <c r="X98" s="471">
        <f t="shared" si="113"/>
        <v>0</v>
      </c>
      <c r="Y98" s="463">
        <f t="shared" si="114"/>
        <v>0</v>
      </c>
      <c r="Z98" s="471">
        <f t="shared" si="115"/>
        <v>0</v>
      </c>
      <c r="AA98" s="463">
        <f t="shared" si="116"/>
        <v>0</v>
      </c>
      <c r="AB98" s="471">
        <f t="shared" si="117"/>
        <v>0</v>
      </c>
      <c r="AC98" s="463">
        <f t="shared" si="118"/>
        <v>0</v>
      </c>
      <c r="AD98" s="471">
        <f t="shared" si="119"/>
        <v>0</v>
      </c>
      <c r="AE98" s="463">
        <f t="shared" si="120"/>
        <v>0</v>
      </c>
      <c r="AF98" s="471">
        <f t="shared" si="121"/>
        <v>0</v>
      </c>
      <c r="AG98" s="463">
        <f t="shared" si="122"/>
        <v>0</v>
      </c>
      <c r="AH98" s="471">
        <f t="shared" si="123"/>
        <v>0</v>
      </c>
      <c r="AI98" s="463">
        <f t="shared" si="124"/>
        <v>0</v>
      </c>
      <c r="AJ98" s="471">
        <f t="shared" si="125"/>
        <v>0</v>
      </c>
      <c r="AK98" s="463">
        <f t="shared" si="126"/>
        <v>0</v>
      </c>
      <c r="AL98" s="471">
        <f t="shared" si="127"/>
        <v>0</v>
      </c>
      <c r="AM98" s="463">
        <f t="shared" si="128"/>
        <v>0</v>
      </c>
      <c r="AN98" s="471">
        <f t="shared" si="129"/>
        <v>0</v>
      </c>
      <c r="AO98" s="463">
        <f t="shared" si="130"/>
        <v>0</v>
      </c>
      <c r="AP98" s="471">
        <f t="shared" si="131"/>
        <v>0</v>
      </c>
      <c r="AQ98" s="463">
        <f t="shared" si="132"/>
        <v>0</v>
      </c>
      <c r="AR98" s="471">
        <f t="shared" si="133"/>
        <v>0</v>
      </c>
      <c r="AS98" s="463">
        <f t="shared" si="134"/>
        <v>0</v>
      </c>
      <c r="AT98" s="471">
        <f t="shared" si="135"/>
        <v>0</v>
      </c>
      <c r="AU98" s="463">
        <f t="shared" si="136"/>
        <v>0</v>
      </c>
      <c r="AV98" s="471">
        <f t="shared" si="137"/>
        <v>0</v>
      </c>
      <c r="AW98" s="463">
        <f t="shared" si="138"/>
        <v>0</v>
      </c>
      <c r="AX98" s="471">
        <f t="shared" si="139"/>
        <v>0</v>
      </c>
      <c r="AY98" s="463">
        <f t="shared" si="140"/>
        <v>0</v>
      </c>
      <c r="AZ98" s="471">
        <f t="shared" si="141"/>
        <v>0</v>
      </c>
      <c r="BA98" s="463">
        <f t="shared" si="142"/>
        <v>0</v>
      </c>
      <c r="BB98" s="471">
        <f t="shared" si="143"/>
        <v>0</v>
      </c>
      <c r="BC98" s="463">
        <f t="shared" si="144"/>
        <v>0</v>
      </c>
      <c r="BD98" s="471">
        <f t="shared" si="145"/>
        <v>0</v>
      </c>
      <c r="BE98" s="463">
        <f t="shared" si="146"/>
        <v>0</v>
      </c>
      <c r="BF98" s="471">
        <f t="shared" si="147"/>
        <v>0</v>
      </c>
      <c r="BG98" s="463">
        <f t="shared" si="148"/>
        <v>0</v>
      </c>
      <c r="BH98" s="471">
        <f t="shared" si="149"/>
        <v>0</v>
      </c>
      <c r="BI98" s="463">
        <f t="shared" si="150"/>
        <v>0</v>
      </c>
      <c r="BJ98" s="471">
        <f t="shared" si="151"/>
        <v>0</v>
      </c>
      <c r="BK98" s="463">
        <f t="shared" si="152"/>
        <v>0</v>
      </c>
      <c r="BL98" s="471">
        <f t="shared" si="153"/>
        <v>0</v>
      </c>
      <c r="BM98" s="463">
        <f t="shared" si="154"/>
        <v>0</v>
      </c>
      <c r="BN98" s="471">
        <f t="shared" si="155"/>
        <v>0</v>
      </c>
      <c r="BO98" s="463">
        <f t="shared" si="156"/>
        <v>0</v>
      </c>
      <c r="BP98" s="471">
        <f t="shared" si="157"/>
        <v>0</v>
      </c>
      <c r="BQ98" s="463">
        <f t="shared" si="158"/>
        <v>0</v>
      </c>
    </row>
    <row r="99" spans="1:69" x14ac:dyDescent="0.15">
      <c r="A99" s="448" t="str">
        <f t="shared" si="159"/>
        <v/>
      </c>
      <c r="B99" s="465" t="s">
        <v>442</v>
      </c>
      <c r="C99" s="466"/>
      <c r="D99" s="467"/>
      <c r="E99" s="468"/>
      <c r="F99" s="466"/>
      <c r="G99" s="472" t="str">
        <f t="shared" si="97"/>
        <v/>
      </c>
      <c r="H99" s="470"/>
      <c r="I99" s="463">
        <f t="shared" si="160"/>
        <v>0</v>
      </c>
      <c r="J99" s="471">
        <f t="shared" si="161"/>
        <v>0</v>
      </c>
      <c r="K99" s="463">
        <f t="shared" si="162"/>
        <v>0</v>
      </c>
      <c r="L99" s="471">
        <f t="shared" si="163"/>
        <v>0</v>
      </c>
      <c r="M99" s="463">
        <f t="shared" si="164"/>
        <v>0</v>
      </c>
      <c r="N99" s="471">
        <f t="shared" si="103"/>
        <v>0</v>
      </c>
      <c r="O99" s="463">
        <f t="shared" si="104"/>
        <v>0</v>
      </c>
      <c r="P99" s="471">
        <f t="shared" si="105"/>
        <v>0</v>
      </c>
      <c r="Q99" s="463">
        <f t="shared" si="106"/>
        <v>0</v>
      </c>
      <c r="R99" s="471">
        <f t="shared" si="107"/>
        <v>0</v>
      </c>
      <c r="S99" s="463">
        <f t="shared" si="108"/>
        <v>0</v>
      </c>
      <c r="T99" s="471">
        <f t="shared" si="109"/>
        <v>0</v>
      </c>
      <c r="U99" s="463">
        <f t="shared" si="110"/>
        <v>0</v>
      </c>
      <c r="V99" s="471">
        <f t="shared" si="111"/>
        <v>0</v>
      </c>
      <c r="W99" s="463">
        <f t="shared" si="112"/>
        <v>0</v>
      </c>
      <c r="X99" s="471">
        <f t="shared" si="113"/>
        <v>0</v>
      </c>
      <c r="Y99" s="463">
        <f t="shared" si="114"/>
        <v>0</v>
      </c>
      <c r="Z99" s="471">
        <f t="shared" si="115"/>
        <v>0</v>
      </c>
      <c r="AA99" s="463">
        <f t="shared" si="116"/>
        <v>0</v>
      </c>
      <c r="AB99" s="471">
        <f t="shared" si="117"/>
        <v>0</v>
      </c>
      <c r="AC99" s="463">
        <f t="shared" si="118"/>
        <v>0</v>
      </c>
      <c r="AD99" s="471">
        <f t="shared" si="119"/>
        <v>0</v>
      </c>
      <c r="AE99" s="463">
        <f t="shared" si="120"/>
        <v>0</v>
      </c>
      <c r="AF99" s="471">
        <f t="shared" si="121"/>
        <v>0</v>
      </c>
      <c r="AG99" s="463">
        <f t="shared" si="122"/>
        <v>0</v>
      </c>
      <c r="AH99" s="471">
        <f t="shared" si="123"/>
        <v>0</v>
      </c>
      <c r="AI99" s="463">
        <f t="shared" si="124"/>
        <v>0</v>
      </c>
      <c r="AJ99" s="471">
        <f t="shared" si="125"/>
        <v>0</v>
      </c>
      <c r="AK99" s="463">
        <f t="shared" si="126"/>
        <v>0</v>
      </c>
      <c r="AL99" s="471">
        <f t="shared" si="127"/>
        <v>0</v>
      </c>
      <c r="AM99" s="463">
        <f t="shared" si="128"/>
        <v>0</v>
      </c>
      <c r="AN99" s="471">
        <f t="shared" si="129"/>
        <v>0</v>
      </c>
      <c r="AO99" s="463">
        <f t="shared" si="130"/>
        <v>0</v>
      </c>
      <c r="AP99" s="471">
        <f t="shared" si="131"/>
        <v>0</v>
      </c>
      <c r="AQ99" s="463">
        <f t="shared" si="132"/>
        <v>0</v>
      </c>
      <c r="AR99" s="471">
        <f t="shared" si="133"/>
        <v>0</v>
      </c>
      <c r="AS99" s="463">
        <f t="shared" si="134"/>
        <v>0</v>
      </c>
      <c r="AT99" s="471">
        <f t="shared" si="135"/>
        <v>0</v>
      </c>
      <c r="AU99" s="463">
        <f t="shared" si="136"/>
        <v>0</v>
      </c>
      <c r="AV99" s="471">
        <f t="shared" si="137"/>
        <v>0</v>
      </c>
      <c r="AW99" s="463">
        <f t="shared" si="138"/>
        <v>0</v>
      </c>
      <c r="AX99" s="471">
        <f t="shared" si="139"/>
        <v>0</v>
      </c>
      <c r="AY99" s="463">
        <f t="shared" si="140"/>
        <v>0</v>
      </c>
      <c r="AZ99" s="471">
        <f t="shared" si="141"/>
        <v>0</v>
      </c>
      <c r="BA99" s="463">
        <f t="shared" si="142"/>
        <v>0</v>
      </c>
      <c r="BB99" s="471">
        <f t="shared" si="143"/>
        <v>0</v>
      </c>
      <c r="BC99" s="463">
        <f t="shared" si="144"/>
        <v>0</v>
      </c>
      <c r="BD99" s="471">
        <f t="shared" si="145"/>
        <v>0</v>
      </c>
      <c r="BE99" s="463">
        <f t="shared" si="146"/>
        <v>0</v>
      </c>
      <c r="BF99" s="471">
        <f t="shared" si="147"/>
        <v>0</v>
      </c>
      <c r="BG99" s="463">
        <f t="shared" si="148"/>
        <v>0</v>
      </c>
      <c r="BH99" s="471">
        <f t="shared" si="149"/>
        <v>0</v>
      </c>
      <c r="BI99" s="463">
        <f t="shared" si="150"/>
        <v>0</v>
      </c>
      <c r="BJ99" s="471">
        <f t="shared" si="151"/>
        <v>0</v>
      </c>
      <c r="BK99" s="463">
        <f t="shared" si="152"/>
        <v>0</v>
      </c>
      <c r="BL99" s="471">
        <f t="shared" si="153"/>
        <v>0</v>
      </c>
      <c r="BM99" s="463">
        <f t="shared" si="154"/>
        <v>0</v>
      </c>
      <c r="BN99" s="471">
        <f t="shared" si="155"/>
        <v>0</v>
      </c>
      <c r="BO99" s="463">
        <f t="shared" si="156"/>
        <v>0</v>
      </c>
      <c r="BP99" s="471">
        <f t="shared" si="157"/>
        <v>0</v>
      </c>
      <c r="BQ99" s="463">
        <f t="shared" si="158"/>
        <v>0</v>
      </c>
    </row>
    <row r="100" spans="1:69" x14ac:dyDescent="0.15">
      <c r="A100" s="448" t="str">
        <f t="shared" si="159"/>
        <v/>
      </c>
      <c r="B100" s="465" t="s">
        <v>442</v>
      </c>
      <c r="C100" s="466"/>
      <c r="D100" s="467"/>
      <c r="E100" s="468"/>
      <c r="F100" s="466"/>
      <c r="G100" s="472" t="str">
        <f t="shared" si="97"/>
        <v/>
      </c>
      <c r="H100" s="470"/>
      <c r="I100" s="463">
        <f t="shared" si="160"/>
        <v>0</v>
      </c>
      <c r="J100" s="471">
        <f t="shared" si="161"/>
        <v>0</v>
      </c>
      <c r="K100" s="463">
        <f t="shared" si="162"/>
        <v>0</v>
      </c>
      <c r="L100" s="471">
        <f t="shared" si="163"/>
        <v>0</v>
      </c>
      <c r="M100" s="463">
        <f t="shared" si="164"/>
        <v>0</v>
      </c>
      <c r="N100" s="471">
        <f t="shared" si="103"/>
        <v>0</v>
      </c>
      <c r="O100" s="463">
        <f t="shared" si="104"/>
        <v>0</v>
      </c>
      <c r="P100" s="471">
        <f t="shared" si="105"/>
        <v>0</v>
      </c>
      <c r="Q100" s="463">
        <f t="shared" si="106"/>
        <v>0</v>
      </c>
      <c r="R100" s="471">
        <f t="shared" si="107"/>
        <v>0</v>
      </c>
      <c r="S100" s="463">
        <f t="shared" si="108"/>
        <v>0</v>
      </c>
      <c r="T100" s="471">
        <f t="shared" si="109"/>
        <v>0</v>
      </c>
      <c r="U100" s="463">
        <f t="shared" si="110"/>
        <v>0</v>
      </c>
      <c r="V100" s="471">
        <f t="shared" si="111"/>
        <v>0</v>
      </c>
      <c r="W100" s="463">
        <f t="shared" si="112"/>
        <v>0</v>
      </c>
      <c r="X100" s="471">
        <f t="shared" si="113"/>
        <v>0</v>
      </c>
      <c r="Y100" s="463">
        <f t="shared" si="114"/>
        <v>0</v>
      </c>
      <c r="Z100" s="471">
        <f t="shared" si="115"/>
        <v>0</v>
      </c>
      <c r="AA100" s="463">
        <f t="shared" si="116"/>
        <v>0</v>
      </c>
      <c r="AB100" s="471">
        <f t="shared" si="117"/>
        <v>0</v>
      </c>
      <c r="AC100" s="463">
        <f t="shared" si="118"/>
        <v>0</v>
      </c>
      <c r="AD100" s="471">
        <f t="shared" si="119"/>
        <v>0</v>
      </c>
      <c r="AE100" s="463">
        <f t="shared" si="120"/>
        <v>0</v>
      </c>
      <c r="AF100" s="471">
        <f t="shared" si="121"/>
        <v>0</v>
      </c>
      <c r="AG100" s="463">
        <f t="shared" si="122"/>
        <v>0</v>
      </c>
      <c r="AH100" s="471">
        <f t="shared" si="123"/>
        <v>0</v>
      </c>
      <c r="AI100" s="463">
        <f t="shared" si="124"/>
        <v>0</v>
      </c>
      <c r="AJ100" s="471">
        <f t="shared" si="125"/>
        <v>0</v>
      </c>
      <c r="AK100" s="463">
        <f t="shared" si="126"/>
        <v>0</v>
      </c>
      <c r="AL100" s="471">
        <f t="shared" si="127"/>
        <v>0</v>
      </c>
      <c r="AM100" s="463">
        <f t="shared" si="128"/>
        <v>0</v>
      </c>
      <c r="AN100" s="471">
        <f t="shared" si="129"/>
        <v>0</v>
      </c>
      <c r="AO100" s="463">
        <f t="shared" si="130"/>
        <v>0</v>
      </c>
      <c r="AP100" s="471">
        <f t="shared" si="131"/>
        <v>0</v>
      </c>
      <c r="AQ100" s="463">
        <f t="shared" si="132"/>
        <v>0</v>
      </c>
      <c r="AR100" s="471">
        <f t="shared" si="133"/>
        <v>0</v>
      </c>
      <c r="AS100" s="463">
        <f t="shared" si="134"/>
        <v>0</v>
      </c>
      <c r="AT100" s="471">
        <f t="shared" si="135"/>
        <v>0</v>
      </c>
      <c r="AU100" s="463">
        <f t="shared" si="136"/>
        <v>0</v>
      </c>
      <c r="AV100" s="471">
        <f t="shared" si="137"/>
        <v>0</v>
      </c>
      <c r="AW100" s="463">
        <f t="shared" si="138"/>
        <v>0</v>
      </c>
      <c r="AX100" s="471">
        <f t="shared" si="139"/>
        <v>0</v>
      </c>
      <c r="AY100" s="463">
        <f t="shared" si="140"/>
        <v>0</v>
      </c>
      <c r="AZ100" s="471">
        <f t="shared" si="141"/>
        <v>0</v>
      </c>
      <c r="BA100" s="463">
        <f t="shared" si="142"/>
        <v>0</v>
      </c>
      <c r="BB100" s="471">
        <f t="shared" si="143"/>
        <v>0</v>
      </c>
      <c r="BC100" s="463">
        <f t="shared" si="144"/>
        <v>0</v>
      </c>
      <c r="BD100" s="471">
        <f t="shared" si="145"/>
        <v>0</v>
      </c>
      <c r="BE100" s="463">
        <f t="shared" si="146"/>
        <v>0</v>
      </c>
      <c r="BF100" s="471">
        <f t="shared" si="147"/>
        <v>0</v>
      </c>
      <c r="BG100" s="463">
        <f t="shared" si="148"/>
        <v>0</v>
      </c>
      <c r="BH100" s="471">
        <f t="shared" si="149"/>
        <v>0</v>
      </c>
      <c r="BI100" s="463">
        <f t="shared" si="150"/>
        <v>0</v>
      </c>
      <c r="BJ100" s="471">
        <f t="shared" si="151"/>
        <v>0</v>
      </c>
      <c r="BK100" s="463">
        <f t="shared" si="152"/>
        <v>0</v>
      </c>
      <c r="BL100" s="471">
        <f t="shared" si="153"/>
        <v>0</v>
      </c>
      <c r="BM100" s="463">
        <f t="shared" si="154"/>
        <v>0</v>
      </c>
      <c r="BN100" s="471">
        <f t="shared" si="155"/>
        <v>0</v>
      </c>
      <c r="BO100" s="463">
        <f t="shared" si="156"/>
        <v>0</v>
      </c>
      <c r="BP100" s="471">
        <f t="shared" si="157"/>
        <v>0</v>
      </c>
      <c r="BQ100" s="463">
        <f t="shared" si="158"/>
        <v>0</v>
      </c>
    </row>
    <row r="101" spans="1:69" x14ac:dyDescent="0.15">
      <c r="A101" s="448" t="str">
        <f t="shared" si="159"/>
        <v/>
      </c>
      <c r="B101" s="465" t="s">
        <v>442</v>
      </c>
      <c r="C101" s="466"/>
      <c r="D101" s="467"/>
      <c r="E101" s="468"/>
      <c r="F101" s="466"/>
      <c r="G101" s="472" t="str">
        <f t="shared" si="97"/>
        <v/>
      </c>
      <c r="H101" s="470"/>
      <c r="I101" s="463">
        <f t="shared" si="160"/>
        <v>0</v>
      </c>
      <c r="J101" s="471">
        <f t="shared" si="161"/>
        <v>0</v>
      </c>
      <c r="K101" s="463">
        <f t="shared" si="162"/>
        <v>0</v>
      </c>
      <c r="L101" s="471">
        <f t="shared" si="163"/>
        <v>0</v>
      </c>
      <c r="M101" s="463">
        <f t="shared" si="164"/>
        <v>0</v>
      </c>
      <c r="N101" s="471">
        <f t="shared" si="103"/>
        <v>0</v>
      </c>
      <c r="O101" s="463">
        <f t="shared" si="104"/>
        <v>0</v>
      </c>
      <c r="P101" s="471">
        <f t="shared" si="105"/>
        <v>0</v>
      </c>
      <c r="Q101" s="463">
        <f t="shared" si="106"/>
        <v>0</v>
      </c>
      <c r="R101" s="471">
        <f t="shared" si="107"/>
        <v>0</v>
      </c>
      <c r="S101" s="463">
        <f t="shared" si="108"/>
        <v>0</v>
      </c>
      <c r="T101" s="471">
        <f t="shared" si="109"/>
        <v>0</v>
      </c>
      <c r="U101" s="463">
        <f t="shared" si="110"/>
        <v>0</v>
      </c>
      <c r="V101" s="471">
        <f t="shared" si="111"/>
        <v>0</v>
      </c>
      <c r="W101" s="463">
        <f t="shared" si="112"/>
        <v>0</v>
      </c>
      <c r="X101" s="471">
        <f t="shared" si="113"/>
        <v>0</v>
      </c>
      <c r="Y101" s="463">
        <f t="shared" si="114"/>
        <v>0</v>
      </c>
      <c r="Z101" s="471">
        <f t="shared" si="115"/>
        <v>0</v>
      </c>
      <c r="AA101" s="463">
        <f t="shared" si="116"/>
        <v>0</v>
      </c>
      <c r="AB101" s="471">
        <f t="shared" si="117"/>
        <v>0</v>
      </c>
      <c r="AC101" s="463">
        <f t="shared" si="118"/>
        <v>0</v>
      </c>
      <c r="AD101" s="471">
        <f t="shared" si="119"/>
        <v>0</v>
      </c>
      <c r="AE101" s="463">
        <f t="shared" si="120"/>
        <v>0</v>
      </c>
      <c r="AF101" s="471">
        <f t="shared" si="121"/>
        <v>0</v>
      </c>
      <c r="AG101" s="463">
        <f t="shared" si="122"/>
        <v>0</v>
      </c>
      <c r="AH101" s="471">
        <f t="shared" si="123"/>
        <v>0</v>
      </c>
      <c r="AI101" s="463">
        <f t="shared" si="124"/>
        <v>0</v>
      </c>
      <c r="AJ101" s="471">
        <f t="shared" si="125"/>
        <v>0</v>
      </c>
      <c r="AK101" s="463">
        <f t="shared" si="126"/>
        <v>0</v>
      </c>
      <c r="AL101" s="471">
        <f t="shared" si="127"/>
        <v>0</v>
      </c>
      <c r="AM101" s="463">
        <f t="shared" si="128"/>
        <v>0</v>
      </c>
      <c r="AN101" s="471">
        <f t="shared" si="129"/>
        <v>0</v>
      </c>
      <c r="AO101" s="463">
        <f t="shared" si="130"/>
        <v>0</v>
      </c>
      <c r="AP101" s="471">
        <f t="shared" si="131"/>
        <v>0</v>
      </c>
      <c r="AQ101" s="463">
        <f t="shared" si="132"/>
        <v>0</v>
      </c>
      <c r="AR101" s="471">
        <f t="shared" si="133"/>
        <v>0</v>
      </c>
      <c r="AS101" s="463">
        <f t="shared" si="134"/>
        <v>0</v>
      </c>
      <c r="AT101" s="471">
        <f t="shared" si="135"/>
        <v>0</v>
      </c>
      <c r="AU101" s="463">
        <f t="shared" si="136"/>
        <v>0</v>
      </c>
      <c r="AV101" s="471">
        <f t="shared" si="137"/>
        <v>0</v>
      </c>
      <c r="AW101" s="463">
        <f t="shared" si="138"/>
        <v>0</v>
      </c>
      <c r="AX101" s="471">
        <f t="shared" si="139"/>
        <v>0</v>
      </c>
      <c r="AY101" s="463">
        <f t="shared" si="140"/>
        <v>0</v>
      </c>
      <c r="AZ101" s="471">
        <f t="shared" si="141"/>
        <v>0</v>
      </c>
      <c r="BA101" s="463">
        <f t="shared" si="142"/>
        <v>0</v>
      </c>
      <c r="BB101" s="471">
        <f t="shared" si="143"/>
        <v>0</v>
      </c>
      <c r="BC101" s="463">
        <f t="shared" si="144"/>
        <v>0</v>
      </c>
      <c r="BD101" s="471">
        <f t="shared" si="145"/>
        <v>0</v>
      </c>
      <c r="BE101" s="463">
        <f t="shared" si="146"/>
        <v>0</v>
      </c>
      <c r="BF101" s="471">
        <f t="shared" si="147"/>
        <v>0</v>
      </c>
      <c r="BG101" s="463">
        <f t="shared" si="148"/>
        <v>0</v>
      </c>
      <c r="BH101" s="471">
        <f t="shared" si="149"/>
        <v>0</v>
      </c>
      <c r="BI101" s="463">
        <f t="shared" si="150"/>
        <v>0</v>
      </c>
      <c r="BJ101" s="471">
        <f t="shared" si="151"/>
        <v>0</v>
      </c>
      <c r="BK101" s="463">
        <f t="shared" si="152"/>
        <v>0</v>
      </c>
      <c r="BL101" s="471">
        <f t="shared" si="153"/>
        <v>0</v>
      </c>
      <c r="BM101" s="463">
        <f t="shared" si="154"/>
        <v>0</v>
      </c>
      <c r="BN101" s="471">
        <f t="shared" si="155"/>
        <v>0</v>
      </c>
      <c r="BO101" s="463">
        <f t="shared" si="156"/>
        <v>0</v>
      </c>
      <c r="BP101" s="471">
        <f t="shared" si="157"/>
        <v>0</v>
      </c>
      <c r="BQ101" s="463">
        <f t="shared" si="158"/>
        <v>0</v>
      </c>
    </row>
    <row r="102" spans="1:69" x14ac:dyDescent="0.15">
      <c r="A102" s="448" t="str">
        <f t="shared" si="159"/>
        <v/>
      </c>
      <c r="B102" s="465" t="s">
        <v>442</v>
      </c>
      <c r="C102" s="466"/>
      <c r="D102" s="467"/>
      <c r="E102" s="468"/>
      <c r="F102" s="466"/>
      <c r="G102" s="472" t="str">
        <f t="shared" si="97"/>
        <v/>
      </c>
      <c r="H102" s="470"/>
      <c r="I102" s="463">
        <f t="shared" si="160"/>
        <v>0</v>
      </c>
      <c r="J102" s="471">
        <f t="shared" si="161"/>
        <v>0</v>
      </c>
      <c r="K102" s="463">
        <f t="shared" si="162"/>
        <v>0</v>
      </c>
      <c r="L102" s="471">
        <f t="shared" si="163"/>
        <v>0</v>
      </c>
      <c r="M102" s="463">
        <f t="shared" si="164"/>
        <v>0</v>
      </c>
      <c r="N102" s="471">
        <f t="shared" si="103"/>
        <v>0</v>
      </c>
      <c r="O102" s="463">
        <f t="shared" si="104"/>
        <v>0</v>
      </c>
      <c r="P102" s="471">
        <f t="shared" si="105"/>
        <v>0</v>
      </c>
      <c r="Q102" s="463">
        <f t="shared" si="106"/>
        <v>0</v>
      </c>
      <c r="R102" s="471">
        <f t="shared" si="107"/>
        <v>0</v>
      </c>
      <c r="S102" s="463">
        <f t="shared" si="108"/>
        <v>0</v>
      </c>
      <c r="T102" s="471">
        <f t="shared" si="109"/>
        <v>0</v>
      </c>
      <c r="U102" s="463">
        <f t="shared" si="110"/>
        <v>0</v>
      </c>
      <c r="V102" s="471">
        <f t="shared" si="111"/>
        <v>0</v>
      </c>
      <c r="W102" s="463">
        <f t="shared" si="112"/>
        <v>0</v>
      </c>
      <c r="X102" s="471">
        <f t="shared" si="113"/>
        <v>0</v>
      </c>
      <c r="Y102" s="463">
        <f t="shared" si="114"/>
        <v>0</v>
      </c>
      <c r="Z102" s="471">
        <f t="shared" si="115"/>
        <v>0</v>
      </c>
      <c r="AA102" s="463">
        <f t="shared" si="116"/>
        <v>0</v>
      </c>
      <c r="AB102" s="471">
        <f t="shared" si="117"/>
        <v>0</v>
      </c>
      <c r="AC102" s="463">
        <f t="shared" si="118"/>
        <v>0</v>
      </c>
      <c r="AD102" s="471">
        <f t="shared" si="119"/>
        <v>0</v>
      </c>
      <c r="AE102" s="463">
        <f t="shared" si="120"/>
        <v>0</v>
      </c>
      <c r="AF102" s="471">
        <f t="shared" si="121"/>
        <v>0</v>
      </c>
      <c r="AG102" s="463">
        <f t="shared" si="122"/>
        <v>0</v>
      </c>
      <c r="AH102" s="471">
        <f t="shared" si="123"/>
        <v>0</v>
      </c>
      <c r="AI102" s="463">
        <f t="shared" si="124"/>
        <v>0</v>
      </c>
      <c r="AJ102" s="471">
        <f t="shared" si="125"/>
        <v>0</v>
      </c>
      <c r="AK102" s="463">
        <f t="shared" si="126"/>
        <v>0</v>
      </c>
      <c r="AL102" s="471">
        <f t="shared" si="127"/>
        <v>0</v>
      </c>
      <c r="AM102" s="463">
        <f t="shared" si="128"/>
        <v>0</v>
      </c>
      <c r="AN102" s="471">
        <f t="shared" si="129"/>
        <v>0</v>
      </c>
      <c r="AO102" s="463">
        <f t="shared" si="130"/>
        <v>0</v>
      </c>
      <c r="AP102" s="471">
        <f t="shared" si="131"/>
        <v>0</v>
      </c>
      <c r="AQ102" s="463">
        <f t="shared" si="132"/>
        <v>0</v>
      </c>
      <c r="AR102" s="471">
        <f t="shared" si="133"/>
        <v>0</v>
      </c>
      <c r="AS102" s="463">
        <f t="shared" si="134"/>
        <v>0</v>
      </c>
      <c r="AT102" s="471">
        <f t="shared" si="135"/>
        <v>0</v>
      </c>
      <c r="AU102" s="463">
        <f t="shared" si="136"/>
        <v>0</v>
      </c>
      <c r="AV102" s="471">
        <f t="shared" si="137"/>
        <v>0</v>
      </c>
      <c r="AW102" s="463">
        <f t="shared" si="138"/>
        <v>0</v>
      </c>
      <c r="AX102" s="471">
        <f t="shared" si="139"/>
        <v>0</v>
      </c>
      <c r="AY102" s="463">
        <f t="shared" si="140"/>
        <v>0</v>
      </c>
      <c r="AZ102" s="471">
        <f t="shared" si="141"/>
        <v>0</v>
      </c>
      <c r="BA102" s="463">
        <f t="shared" si="142"/>
        <v>0</v>
      </c>
      <c r="BB102" s="471">
        <f t="shared" si="143"/>
        <v>0</v>
      </c>
      <c r="BC102" s="463">
        <f t="shared" si="144"/>
        <v>0</v>
      </c>
      <c r="BD102" s="471">
        <f t="shared" si="145"/>
        <v>0</v>
      </c>
      <c r="BE102" s="463">
        <f t="shared" si="146"/>
        <v>0</v>
      </c>
      <c r="BF102" s="471">
        <f t="shared" si="147"/>
        <v>0</v>
      </c>
      <c r="BG102" s="463">
        <f t="shared" si="148"/>
        <v>0</v>
      </c>
      <c r="BH102" s="471">
        <f t="shared" si="149"/>
        <v>0</v>
      </c>
      <c r="BI102" s="463">
        <f t="shared" si="150"/>
        <v>0</v>
      </c>
      <c r="BJ102" s="471">
        <f t="shared" si="151"/>
        <v>0</v>
      </c>
      <c r="BK102" s="463">
        <f t="shared" si="152"/>
        <v>0</v>
      </c>
      <c r="BL102" s="471">
        <f t="shared" si="153"/>
        <v>0</v>
      </c>
      <c r="BM102" s="463">
        <f t="shared" si="154"/>
        <v>0</v>
      </c>
      <c r="BN102" s="471">
        <f t="shared" si="155"/>
        <v>0</v>
      </c>
      <c r="BO102" s="463">
        <f t="shared" si="156"/>
        <v>0</v>
      </c>
      <c r="BP102" s="471">
        <f t="shared" si="157"/>
        <v>0</v>
      </c>
      <c r="BQ102" s="463">
        <f t="shared" si="158"/>
        <v>0</v>
      </c>
    </row>
    <row r="103" spans="1:69" x14ac:dyDescent="0.15">
      <c r="A103" s="448" t="str">
        <f t="shared" si="159"/>
        <v/>
      </c>
      <c r="B103" s="465" t="s">
        <v>442</v>
      </c>
      <c r="C103" s="466"/>
      <c r="D103" s="467"/>
      <c r="E103" s="468"/>
      <c r="F103" s="466"/>
      <c r="G103" s="472" t="str">
        <f t="shared" si="97"/>
        <v/>
      </c>
      <c r="H103" s="470"/>
      <c r="I103" s="463">
        <f t="shared" si="160"/>
        <v>0</v>
      </c>
      <c r="J103" s="471">
        <f t="shared" si="161"/>
        <v>0</v>
      </c>
      <c r="K103" s="463">
        <f t="shared" si="162"/>
        <v>0</v>
      </c>
      <c r="L103" s="471">
        <f t="shared" si="163"/>
        <v>0</v>
      </c>
      <c r="M103" s="463">
        <f t="shared" si="164"/>
        <v>0</v>
      </c>
      <c r="N103" s="471">
        <f t="shared" si="103"/>
        <v>0</v>
      </c>
      <c r="O103" s="463">
        <f t="shared" si="104"/>
        <v>0</v>
      </c>
      <c r="P103" s="471">
        <f t="shared" si="105"/>
        <v>0</v>
      </c>
      <c r="Q103" s="463">
        <f t="shared" si="106"/>
        <v>0</v>
      </c>
      <c r="R103" s="471">
        <f t="shared" si="107"/>
        <v>0</v>
      </c>
      <c r="S103" s="463">
        <f t="shared" si="108"/>
        <v>0</v>
      </c>
      <c r="T103" s="471">
        <f t="shared" si="109"/>
        <v>0</v>
      </c>
      <c r="U103" s="463">
        <f t="shared" si="110"/>
        <v>0</v>
      </c>
      <c r="V103" s="471">
        <f t="shared" si="111"/>
        <v>0</v>
      </c>
      <c r="W103" s="463">
        <f t="shared" si="112"/>
        <v>0</v>
      </c>
      <c r="X103" s="471">
        <f t="shared" si="113"/>
        <v>0</v>
      </c>
      <c r="Y103" s="463">
        <f t="shared" si="114"/>
        <v>0</v>
      </c>
      <c r="Z103" s="471">
        <f t="shared" si="115"/>
        <v>0</v>
      </c>
      <c r="AA103" s="463">
        <f t="shared" si="116"/>
        <v>0</v>
      </c>
      <c r="AB103" s="471">
        <f t="shared" si="117"/>
        <v>0</v>
      </c>
      <c r="AC103" s="463">
        <f t="shared" si="118"/>
        <v>0</v>
      </c>
      <c r="AD103" s="471">
        <f t="shared" si="119"/>
        <v>0</v>
      </c>
      <c r="AE103" s="463">
        <f t="shared" si="120"/>
        <v>0</v>
      </c>
      <c r="AF103" s="471">
        <f t="shared" si="121"/>
        <v>0</v>
      </c>
      <c r="AG103" s="463">
        <f t="shared" si="122"/>
        <v>0</v>
      </c>
      <c r="AH103" s="471">
        <f t="shared" si="123"/>
        <v>0</v>
      </c>
      <c r="AI103" s="463">
        <f t="shared" si="124"/>
        <v>0</v>
      </c>
      <c r="AJ103" s="471">
        <f t="shared" si="125"/>
        <v>0</v>
      </c>
      <c r="AK103" s="463">
        <f t="shared" si="126"/>
        <v>0</v>
      </c>
      <c r="AL103" s="471">
        <f t="shared" si="127"/>
        <v>0</v>
      </c>
      <c r="AM103" s="463">
        <f t="shared" si="128"/>
        <v>0</v>
      </c>
      <c r="AN103" s="471">
        <f t="shared" si="129"/>
        <v>0</v>
      </c>
      <c r="AO103" s="463">
        <f t="shared" si="130"/>
        <v>0</v>
      </c>
      <c r="AP103" s="471">
        <f t="shared" si="131"/>
        <v>0</v>
      </c>
      <c r="AQ103" s="463">
        <f t="shared" si="132"/>
        <v>0</v>
      </c>
      <c r="AR103" s="471">
        <f t="shared" si="133"/>
        <v>0</v>
      </c>
      <c r="AS103" s="463">
        <f t="shared" si="134"/>
        <v>0</v>
      </c>
      <c r="AT103" s="471">
        <f t="shared" si="135"/>
        <v>0</v>
      </c>
      <c r="AU103" s="463">
        <f t="shared" si="136"/>
        <v>0</v>
      </c>
      <c r="AV103" s="471">
        <f t="shared" si="137"/>
        <v>0</v>
      </c>
      <c r="AW103" s="463">
        <f t="shared" si="138"/>
        <v>0</v>
      </c>
      <c r="AX103" s="471">
        <f t="shared" si="139"/>
        <v>0</v>
      </c>
      <c r="AY103" s="463">
        <f t="shared" si="140"/>
        <v>0</v>
      </c>
      <c r="AZ103" s="471">
        <f t="shared" si="141"/>
        <v>0</v>
      </c>
      <c r="BA103" s="463">
        <f t="shared" si="142"/>
        <v>0</v>
      </c>
      <c r="BB103" s="471">
        <f t="shared" si="143"/>
        <v>0</v>
      </c>
      <c r="BC103" s="463">
        <f t="shared" si="144"/>
        <v>0</v>
      </c>
      <c r="BD103" s="471">
        <f t="shared" si="145"/>
        <v>0</v>
      </c>
      <c r="BE103" s="463">
        <f t="shared" si="146"/>
        <v>0</v>
      </c>
      <c r="BF103" s="471">
        <f t="shared" si="147"/>
        <v>0</v>
      </c>
      <c r="BG103" s="463">
        <f t="shared" si="148"/>
        <v>0</v>
      </c>
      <c r="BH103" s="471">
        <f t="shared" si="149"/>
        <v>0</v>
      </c>
      <c r="BI103" s="463">
        <f t="shared" si="150"/>
        <v>0</v>
      </c>
      <c r="BJ103" s="471">
        <f t="shared" si="151"/>
        <v>0</v>
      </c>
      <c r="BK103" s="463">
        <f t="shared" si="152"/>
        <v>0</v>
      </c>
      <c r="BL103" s="471">
        <f t="shared" si="153"/>
        <v>0</v>
      </c>
      <c r="BM103" s="463">
        <f t="shared" si="154"/>
        <v>0</v>
      </c>
      <c r="BN103" s="471">
        <f t="shared" si="155"/>
        <v>0</v>
      </c>
      <c r="BO103" s="463">
        <f t="shared" si="156"/>
        <v>0</v>
      </c>
      <c r="BP103" s="471">
        <f t="shared" si="157"/>
        <v>0</v>
      </c>
      <c r="BQ103" s="463">
        <f t="shared" si="158"/>
        <v>0</v>
      </c>
    </row>
    <row r="104" spans="1:69" x14ac:dyDescent="0.15">
      <c r="A104" s="448" t="str">
        <f t="shared" si="159"/>
        <v/>
      </c>
      <c r="B104" s="465" t="s">
        <v>442</v>
      </c>
      <c r="C104" s="466"/>
      <c r="D104" s="467"/>
      <c r="E104" s="468"/>
      <c r="F104" s="466"/>
      <c r="G104" s="472" t="str">
        <f t="shared" si="97"/>
        <v/>
      </c>
      <c r="H104" s="470"/>
      <c r="I104" s="463">
        <f t="shared" si="160"/>
        <v>0</v>
      </c>
      <c r="J104" s="471">
        <f t="shared" si="161"/>
        <v>0</v>
      </c>
      <c r="K104" s="463">
        <f t="shared" si="162"/>
        <v>0</v>
      </c>
      <c r="L104" s="471">
        <f t="shared" si="163"/>
        <v>0</v>
      </c>
      <c r="M104" s="463">
        <f t="shared" si="164"/>
        <v>0</v>
      </c>
      <c r="N104" s="471">
        <f t="shared" si="103"/>
        <v>0</v>
      </c>
      <c r="O104" s="463">
        <f t="shared" si="104"/>
        <v>0</v>
      </c>
      <c r="P104" s="471">
        <f t="shared" si="105"/>
        <v>0</v>
      </c>
      <c r="Q104" s="463">
        <f t="shared" si="106"/>
        <v>0</v>
      </c>
      <c r="R104" s="471">
        <f t="shared" si="107"/>
        <v>0</v>
      </c>
      <c r="S104" s="463">
        <f t="shared" si="108"/>
        <v>0</v>
      </c>
      <c r="T104" s="471">
        <f t="shared" si="109"/>
        <v>0</v>
      </c>
      <c r="U104" s="463">
        <f t="shared" si="110"/>
        <v>0</v>
      </c>
      <c r="V104" s="471">
        <f t="shared" si="111"/>
        <v>0</v>
      </c>
      <c r="W104" s="463">
        <f t="shared" si="112"/>
        <v>0</v>
      </c>
      <c r="X104" s="471">
        <f t="shared" si="113"/>
        <v>0</v>
      </c>
      <c r="Y104" s="463">
        <f t="shared" si="114"/>
        <v>0</v>
      </c>
      <c r="Z104" s="471">
        <f t="shared" si="115"/>
        <v>0</v>
      </c>
      <c r="AA104" s="463">
        <f t="shared" si="116"/>
        <v>0</v>
      </c>
      <c r="AB104" s="471">
        <f t="shared" si="117"/>
        <v>0</v>
      </c>
      <c r="AC104" s="463">
        <f t="shared" si="118"/>
        <v>0</v>
      </c>
      <c r="AD104" s="471">
        <f t="shared" si="119"/>
        <v>0</v>
      </c>
      <c r="AE104" s="463">
        <f t="shared" si="120"/>
        <v>0</v>
      </c>
      <c r="AF104" s="471">
        <f t="shared" si="121"/>
        <v>0</v>
      </c>
      <c r="AG104" s="463">
        <f t="shared" si="122"/>
        <v>0</v>
      </c>
      <c r="AH104" s="471">
        <f t="shared" si="123"/>
        <v>0</v>
      </c>
      <c r="AI104" s="463">
        <f t="shared" si="124"/>
        <v>0</v>
      </c>
      <c r="AJ104" s="471">
        <f t="shared" si="125"/>
        <v>0</v>
      </c>
      <c r="AK104" s="463">
        <f t="shared" si="126"/>
        <v>0</v>
      </c>
      <c r="AL104" s="471">
        <f t="shared" si="127"/>
        <v>0</v>
      </c>
      <c r="AM104" s="463">
        <f t="shared" si="128"/>
        <v>0</v>
      </c>
      <c r="AN104" s="471">
        <f t="shared" si="129"/>
        <v>0</v>
      </c>
      <c r="AO104" s="463">
        <f t="shared" si="130"/>
        <v>0</v>
      </c>
      <c r="AP104" s="471">
        <f t="shared" si="131"/>
        <v>0</v>
      </c>
      <c r="AQ104" s="463">
        <f t="shared" si="132"/>
        <v>0</v>
      </c>
      <c r="AR104" s="471">
        <f t="shared" si="133"/>
        <v>0</v>
      </c>
      <c r="AS104" s="463">
        <f t="shared" si="134"/>
        <v>0</v>
      </c>
      <c r="AT104" s="471">
        <f t="shared" si="135"/>
        <v>0</v>
      </c>
      <c r="AU104" s="463">
        <f t="shared" si="136"/>
        <v>0</v>
      </c>
      <c r="AV104" s="471">
        <f t="shared" si="137"/>
        <v>0</v>
      </c>
      <c r="AW104" s="463">
        <f t="shared" si="138"/>
        <v>0</v>
      </c>
      <c r="AX104" s="471">
        <f t="shared" si="139"/>
        <v>0</v>
      </c>
      <c r="AY104" s="463">
        <f t="shared" si="140"/>
        <v>0</v>
      </c>
      <c r="AZ104" s="471">
        <f t="shared" si="141"/>
        <v>0</v>
      </c>
      <c r="BA104" s="463">
        <f t="shared" si="142"/>
        <v>0</v>
      </c>
      <c r="BB104" s="471">
        <f t="shared" si="143"/>
        <v>0</v>
      </c>
      <c r="BC104" s="463">
        <f t="shared" si="144"/>
        <v>0</v>
      </c>
      <c r="BD104" s="471">
        <f t="shared" si="145"/>
        <v>0</v>
      </c>
      <c r="BE104" s="463">
        <f t="shared" si="146"/>
        <v>0</v>
      </c>
      <c r="BF104" s="471">
        <f t="shared" si="147"/>
        <v>0</v>
      </c>
      <c r="BG104" s="463">
        <f t="shared" si="148"/>
        <v>0</v>
      </c>
      <c r="BH104" s="471">
        <f t="shared" si="149"/>
        <v>0</v>
      </c>
      <c r="BI104" s="463">
        <f t="shared" si="150"/>
        <v>0</v>
      </c>
      <c r="BJ104" s="471">
        <f t="shared" si="151"/>
        <v>0</v>
      </c>
      <c r="BK104" s="463">
        <f t="shared" si="152"/>
        <v>0</v>
      </c>
      <c r="BL104" s="471">
        <f t="shared" si="153"/>
        <v>0</v>
      </c>
      <c r="BM104" s="463">
        <f t="shared" si="154"/>
        <v>0</v>
      </c>
      <c r="BN104" s="471">
        <f t="shared" si="155"/>
        <v>0</v>
      </c>
      <c r="BO104" s="463">
        <f t="shared" si="156"/>
        <v>0</v>
      </c>
      <c r="BP104" s="471">
        <f t="shared" si="157"/>
        <v>0</v>
      </c>
      <c r="BQ104" s="463">
        <f t="shared" si="158"/>
        <v>0</v>
      </c>
    </row>
    <row r="105" spans="1:69" x14ac:dyDescent="0.15">
      <c r="A105" s="448" t="str">
        <f t="shared" si="159"/>
        <v/>
      </c>
      <c r="B105" s="465" t="s">
        <v>442</v>
      </c>
      <c r="C105" s="466"/>
      <c r="D105" s="467"/>
      <c r="E105" s="468"/>
      <c r="F105" s="466"/>
      <c r="G105" s="472" t="str">
        <f t="shared" si="97"/>
        <v/>
      </c>
      <c r="H105" s="470"/>
      <c r="I105" s="463">
        <f t="shared" si="160"/>
        <v>0</v>
      </c>
      <c r="J105" s="471">
        <f t="shared" si="161"/>
        <v>0</v>
      </c>
      <c r="K105" s="463">
        <f t="shared" si="162"/>
        <v>0</v>
      </c>
      <c r="L105" s="471">
        <f t="shared" si="163"/>
        <v>0</v>
      </c>
      <c r="M105" s="463">
        <f t="shared" si="164"/>
        <v>0</v>
      </c>
      <c r="N105" s="471">
        <f t="shared" si="103"/>
        <v>0</v>
      </c>
      <c r="O105" s="463">
        <f t="shared" si="104"/>
        <v>0</v>
      </c>
      <c r="P105" s="471">
        <f t="shared" si="105"/>
        <v>0</v>
      </c>
      <c r="Q105" s="463">
        <f t="shared" si="106"/>
        <v>0</v>
      </c>
      <c r="R105" s="471">
        <f t="shared" si="107"/>
        <v>0</v>
      </c>
      <c r="S105" s="463">
        <f t="shared" si="108"/>
        <v>0</v>
      </c>
      <c r="T105" s="471">
        <f t="shared" si="109"/>
        <v>0</v>
      </c>
      <c r="U105" s="463">
        <f t="shared" si="110"/>
        <v>0</v>
      </c>
      <c r="V105" s="471">
        <f t="shared" si="111"/>
        <v>0</v>
      </c>
      <c r="W105" s="463">
        <f t="shared" si="112"/>
        <v>0</v>
      </c>
      <c r="X105" s="471">
        <f t="shared" si="113"/>
        <v>0</v>
      </c>
      <c r="Y105" s="463">
        <f t="shared" si="114"/>
        <v>0</v>
      </c>
      <c r="Z105" s="471">
        <f t="shared" si="115"/>
        <v>0</v>
      </c>
      <c r="AA105" s="463">
        <f t="shared" si="116"/>
        <v>0</v>
      </c>
      <c r="AB105" s="471">
        <f t="shared" si="117"/>
        <v>0</v>
      </c>
      <c r="AC105" s="463">
        <f t="shared" si="118"/>
        <v>0</v>
      </c>
      <c r="AD105" s="471">
        <f t="shared" si="119"/>
        <v>0</v>
      </c>
      <c r="AE105" s="463">
        <f t="shared" si="120"/>
        <v>0</v>
      </c>
      <c r="AF105" s="471">
        <f t="shared" si="121"/>
        <v>0</v>
      </c>
      <c r="AG105" s="463">
        <f t="shared" si="122"/>
        <v>0</v>
      </c>
      <c r="AH105" s="471">
        <f t="shared" si="123"/>
        <v>0</v>
      </c>
      <c r="AI105" s="463">
        <f t="shared" si="124"/>
        <v>0</v>
      </c>
      <c r="AJ105" s="471">
        <f t="shared" si="125"/>
        <v>0</v>
      </c>
      <c r="AK105" s="463">
        <f t="shared" si="126"/>
        <v>0</v>
      </c>
      <c r="AL105" s="471">
        <f t="shared" si="127"/>
        <v>0</v>
      </c>
      <c r="AM105" s="463">
        <f t="shared" si="128"/>
        <v>0</v>
      </c>
      <c r="AN105" s="471">
        <f t="shared" si="129"/>
        <v>0</v>
      </c>
      <c r="AO105" s="463">
        <f t="shared" si="130"/>
        <v>0</v>
      </c>
      <c r="AP105" s="471">
        <f t="shared" si="131"/>
        <v>0</v>
      </c>
      <c r="AQ105" s="463">
        <f t="shared" si="132"/>
        <v>0</v>
      </c>
      <c r="AR105" s="471">
        <f t="shared" si="133"/>
        <v>0</v>
      </c>
      <c r="AS105" s="463">
        <f t="shared" si="134"/>
        <v>0</v>
      </c>
      <c r="AT105" s="471">
        <f t="shared" si="135"/>
        <v>0</v>
      </c>
      <c r="AU105" s="463">
        <f t="shared" si="136"/>
        <v>0</v>
      </c>
      <c r="AV105" s="471">
        <f t="shared" si="137"/>
        <v>0</v>
      </c>
      <c r="AW105" s="463">
        <f t="shared" si="138"/>
        <v>0</v>
      </c>
      <c r="AX105" s="471">
        <f t="shared" si="139"/>
        <v>0</v>
      </c>
      <c r="AY105" s="463">
        <f t="shared" si="140"/>
        <v>0</v>
      </c>
      <c r="AZ105" s="471">
        <f t="shared" si="141"/>
        <v>0</v>
      </c>
      <c r="BA105" s="463">
        <f t="shared" si="142"/>
        <v>0</v>
      </c>
      <c r="BB105" s="471">
        <f t="shared" si="143"/>
        <v>0</v>
      </c>
      <c r="BC105" s="463">
        <f t="shared" si="144"/>
        <v>0</v>
      </c>
      <c r="BD105" s="471">
        <f t="shared" si="145"/>
        <v>0</v>
      </c>
      <c r="BE105" s="463">
        <f t="shared" si="146"/>
        <v>0</v>
      </c>
      <c r="BF105" s="471">
        <f t="shared" si="147"/>
        <v>0</v>
      </c>
      <c r="BG105" s="463">
        <f t="shared" si="148"/>
        <v>0</v>
      </c>
      <c r="BH105" s="471">
        <f t="shared" si="149"/>
        <v>0</v>
      </c>
      <c r="BI105" s="463">
        <f t="shared" si="150"/>
        <v>0</v>
      </c>
      <c r="BJ105" s="471">
        <f t="shared" si="151"/>
        <v>0</v>
      </c>
      <c r="BK105" s="463">
        <f t="shared" si="152"/>
        <v>0</v>
      </c>
      <c r="BL105" s="471">
        <f t="shared" si="153"/>
        <v>0</v>
      </c>
      <c r="BM105" s="463">
        <f t="shared" si="154"/>
        <v>0</v>
      </c>
      <c r="BN105" s="471">
        <f t="shared" si="155"/>
        <v>0</v>
      </c>
      <c r="BO105" s="463">
        <f t="shared" si="156"/>
        <v>0</v>
      </c>
      <c r="BP105" s="471">
        <f t="shared" si="157"/>
        <v>0</v>
      </c>
      <c r="BQ105" s="463">
        <f t="shared" si="158"/>
        <v>0</v>
      </c>
    </row>
    <row r="106" spans="1:69" x14ac:dyDescent="0.15">
      <c r="A106" s="448" t="str">
        <f t="shared" si="159"/>
        <v/>
      </c>
      <c r="B106" s="465" t="s">
        <v>442</v>
      </c>
      <c r="C106" s="466"/>
      <c r="D106" s="467"/>
      <c r="E106" s="468"/>
      <c r="F106" s="466"/>
      <c r="G106" s="472" t="str">
        <f t="shared" si="97"/>
        <v/>
      </c>
      <c r="H106" s="470"/>
      <c r="I106" s="463">
        <f t="shared" si="160"/>
        <v>0</v>
      </c>
      <c r="J106" s="471">
        <f t="shared" si="161"/>
        <v>0</v>
      </c>
      <c r="K106" s="463">
        <f t="shared" si="162"/>
        <v>0</v>
      </c>
      <c r="L106" s="471">
        <f t="shared" si="163"/>
        <v>0</v>
      </c>
      <c r="M106" s="463">
        <f t="shared" si="164"/>
        <v>0</v>
      </c>
      <c r="N106" s="471">
        <f t="shared" si="103"/>
        <v>0</v>
      </c>
      <c r="O106" s="463">
        <f t="shared" si="104"/>
        <v>0</v>
      </c>
      <c r="P106" s="471">
        <f t="shared" si="105"/>
        <v>0</v>
      </c>
      <c r="Q106" s="463">
        <f t="shared" si="106"/>
        <v>0</v>
      </c>
      <c r="R106" s="471">
        <f t="shared" si="107"/>
        <v>0</v>
      </c>
      <c r="S106" s="463">
        <f t="shared" si="108"/>
        <v>0</v>
      </c>
      <c r="T106" s="471">
        <f t="shared" si="109"/>
        <v>0</v>
      </c>
      <c r="U106" s="463">
        <f t="shared" si="110"/>
        <v>0</v>
      </c>
      <c r="V106" s="471">
        <f t="shared" si="111"/>
        <v>0</v>
      </c>
      <c r="W106" s="463">
        <f t="shared" si="112"/>
        <v>0</v>
      </c>
      <c r="X106" s="471">
        <f t="shared" si="113"/>
        <v>0</v>
      </c>
      <c r="Y106" s="463">
        <f t="shared" si="114"/>
        <v>0</v>
      </c>
      <c r="Z106" s="471">
        <f t="shared" si="115"/>
        <v>0</v>
      </c>
      <c r="AA106" s="463">
        <f t="shared" si="116"/>
        <v>0</v>
      </c>
      <c r="AB106" s="471">
        <f t="shared" si="117"/>
        <v>0</v>
      </c>
      <c r="AC106" s="463">
        <f t="shared" si="118"/>
        <v>0</v>
      </c>
      <c r="AD106" s="471">
        <f t="shared" si="119"/>
        <v>0</v>
      </c>
      <c r="AE106" s="463">
        <f t="shared" si="120"/>
        <v>0</v>
      </c>
      <c r="AF106" s="471">
        <f t="shared" si="121"/>
        <v>0</v>
      </c>
      <c r="AG106" s="463">
        <f t="shared" si="122"/>
        <v>0</v>
      </c>
      <c r="AH106" s="471">
        <f t="shared" si="123"/>
        <v>0</v>
      </c>
      <c r="AI106" s="463">
        <f t="shared" si="124"/>
        <v>0</v>
      </c>
      <c r="AJ106" s="471">
        <f t="shared" si="125"/>
        <v>0</v>
      </c>
      <c r="AK106" s="463">
        <f t="shared" si="126"/>
        <v>0</v>
      </c>
      <c r="AL106" s="471">
        <f t="shared" si="127"/>
        <v>0</v>
      </c>
      <c r="AM106" s="463">
        <f t="shared" si="128"/>
        <v>0</v>
      </c>
      <c r="AN106" s="471">
        <f t="shared" si="129"/>
        <v>0</v>
      </c>
      <c r="AO106" s="463">
        <f t="shared" si="130"/>
        <v>0</v>
      </c>
      <c r="AP106" s="471">
        <f t="shared" si="131"/>
        <v>0</v>
      </c>
      <c r="AQ106" s="463">
        <f t="shared" si="132"/>
        <v>0</v>
      </c>
      <c r="AR106" s="471">
        <f t="shared" si="133"/>
        <v>0</v>
      </c>
      <c r="AS106" s="463">
        <f t="shared" si="134"/>
        <v>0</v>
      </c>
      <c r="AT106" s="471">
        <f t="shared" si="135"/>
        <v>0</v>
      </c>
      <c r="AU106" s="463">
        <f t="shared" si="136"/>
        <v>0</v>
      </c>
      <c r="AV106" s="471">
        <f t="shared" si="137"/>
        <v>0</v>
      </c>
      <c r="AW106" s="463">
        <f t="shared" si="138"/>
        <v>0</v>
      </c>
      <c r="AX106" s="471">
        <f t="shared" si="139"/>
        <v>0</v>
      </c>
      <c r="AY106" s="463">
        <f t="shared" si="140"/>
        <v>0</v>
      </c>
      <c r="AZ106" s="471">
        <f t="shared" si="141"/>
        <v>0</v>
      </c>
      <c r="BA106" s="463">
        <f t="shared" si="142"/>
        <v>0</v>
      </c>
      <c r="BB106" s="471">
        <f t="shared" si="143"/>
        <v>0</v>
      </c>
      <c r="BC106" s="463">
        <f t="shared" si="144"/>
        <v>0</v>
      </c>
      <c r="BD106" s="471">
        <f t="shared" si="145"/>
        <v>0</v>
      </c>
      <c r="BE106" s="463">
        <f t="shared" si="146"/>
        <v>0</v>
      </c>
      <c r="BF106" s="471">
        <f t="shared" si="147"/>
        <v>0</v>
      </c>
      <c r="BG106" s="463">
        <f t="shared" si="148"/>
        <v>0</v>
      </c>
      <c r="BH106" s="471">
        <f t="shared" si="149"/>
        <v>0</v>
      </c>
      <c r="BI106" s="463">
        <f t="shared" si="150"/>
        <v>0</v>
      </c>
      <c r="BJ106" s="471">
        <f t="shared" si="151"/>
        <v>0</v>
      </c>
      <c r="BK106" s="463">
        <f t="shared" si="152"/>
        <v>0</v>
      </c>
      <c r="BL106" s="471">
        <f t="shared" si="153"/>
        <v>0</v>
      </c>
      <c r="BM106" s="463">
        <f t="shared" si="154"/>
        <v>0</v>
      </c>
      <c r="BN106" s="471">
        <f t="shared" si="155"/>
        <v>0</v>
      </c>
      <c r="BO106" s="463">
        <f t="shared" si="156"/>
        <v>0</v>
      </c>
      <c r="BP106" s="471">
        <f t="shared" si="157"/>
        <v>0</v>
      </c>
      <c r="BQ106" s="463">
        <f t="shared" si="158"/>
        <v>0</v>
      </c>
    </row>
    <row r="107" spans="1:69" x14ac:dyDescent="0.15">
      <c r="A107" s="448" t="str">
        <f t="shared" si="159"/>
        <v/>
      </c>
      <c r="B107" s="465" t="s">
        <v>442</v>
      </c>
      <c r="C107" s="466"/>
      <c r="D107" s="467"/>
      <c r="E107" s="468"/>
      <c r="F107" s="466"/>
      <c r="G107" s="472" t="str">
        <f t="shared" si="97"/>
        <v/>
      </c>
      <c r="H107" s="470"/>
      <c r="I107" s="463">
        <f t="shared" si="160"/>
        <v>0</v>
      </c>
      <c r="J107" s="471">
        <f t="shared" si="161"/>
        <v>0</v>
      </c>
      <c r="K107" s="463">
        <f t="shared" si="162"/>
        <v>0</v>
      </c>
      <c r="L107" s="471">
        <f t="shared" si="163"/>
        <v>0</v>
      </c>
      <c r="M107" s="463">
        <f t="shared" si="164"/>
        <v>0</v>
      </c>
      <c r="N107" s="471">
        <f t="shared" si="103"/>
        <v>0</v>
      </c>
      <c r="O107" s="463">
        <f t="shared" si="104"/>
        <v>0</v>
      </c>
      <c r="P107" s="471">
        <f t="shared" si="105"/>
        <v>0</v>
      </c>
      <c r="Q107" s="463">
        <f t="shared" si="106"/>
        <v>0</v>
      </c>
      <c r="R107" s="471">
        <f t="shared" si="107"/>
        <v>0</v>
      </c>
      <c r="S107" s="463">
        <f t="shared" si="108"/>
        <v>0</v>
      </c>
      <c r="T107" s="471">
        <f t="shared" si="109"/>
        <v>0</v>
      </c>
      <c r="U107" s="463">
        <f t="shared" si="110"/>
        <v>0</v>
      </c>
      <c r="V107" s="471">
        <f t="shared" si="111"/>
        <v>0</v>
      </c>
      <c r="W107" s="463">
        <f t="shared" si="112"/>
        <v>0</v>
      </c>
      <c r="X107" s="471">
        <f t="shared" si="113"/>
        <v>0</v>
      </c>
      <c r="Y107" s="463">
        <f t="shared" si="114"/>
        <v>0</v>
      </c>
      <c r="Z107" s="471">
        <f t="shared" si="115"/>
        <v>0</v>
      </c>
      <c r="AA107" s="463">
        <f t="shared" si="116"/>
        <v>0</v>
      </c>
      <c r="AB107" s="471">
        <f t="shared" si="117"/>
        <v>0</v>
      </c>
      <c r="AC107" s="463">
        <f t="shared" si="118"/>
        <v>0</v>
      </c>
      <c r="AD107" s="471">
        <f t="shared" si="119"/>
        <v>0</v>
      </c>
      <c r="AE107" s="463">
        <f t="shared" si="120"/>
        <v>0</v>
      </c>
      <c r="AF107" s="471">
        <f t="shared" si="121"/>
        <v>0</v>
      </c>
      <c r="AG107" s="463">
        <f t="shared" si="122"/>
        <v>0</v>
      </c>
      <c r="AH107" s="471">
        <f t="shared" si="123"/>
        <v>0</v>
      </c>
      <c r="AI107" s="463">
        <f t="shared" si="124"/>
        <v>0</v>
      </c>
      <c r="AJ107" s="471">
        <f t="shared" si="125"/>
        <v>0</v>
      </c>
      <c r="AK107" s="463">
        <f t="shared" si="126"/>
        <v>0</v>
      </c>
      <c r="AL107" s="471">
        <f t="shared" si="127"/>
        <v>0</v>
      </c>
      <c r="AM107" s="463">
        <f t="shared" si="128"/>
        <v>0</v>
      </c>
      <c r="AN107" s="471">
        <f t="shared" si="129"/>
        <v>0</v>
      </c>
      <c r="AO107" s="463">
        <f t="shared" si="130"/>
        <v>0</v>
      </c>
      <c r="AP107" s="471">
        <f t="shared" si="131"/>
        <v>0</v>
      </c>
      <c r="AQ107" s="463">
        <f t="shared" si="132"/>
        <v>0</v>
      </c>
      <c r="AR107" s="471">
        <f t="shared" si="133"/>
        <v>0</v>
      </c>
      <c r="AS107" s="463">
        <f t="shared" si="134"/>
        <v>0</v>
      </c>
      <c r="AT107" s="471">
        <f t="shared" si="135"/>
        <v>0</v>
      </c>
      <c r="AU107" s="463">
        <f t="shared" si="136"/>
        <v>0</v>
      </c>
      <c r="AV107" s="471">
        <f t="shared" si="137"/>
        <v>0</v>
      </c>
      <c r="AW107" s="463">
        <f t="shared" si="138"/>
        <v>0</v>
      </c>
      <c r="AX107" s="471">
        <f t="shared" si="139"/>
        <v>0</v>
      </c>
      <c r="AY107" s="463">
        <f t="shared" si="140"/>
        <v>0</v>
      </c>
      <c r="AZ107" s="471">
        <f t="shared" si="141"/>
        <v>0</v>
      </c>
      <c r="BA107" s="463">
        <f t="shared" si="142"/>
        <v>0</v>
      </c>
      <c r="BB107" s="471">
        <f t="shared" si="143"/>
        <v>0</v>
      </c>
      <c r="BC107" s="463">
        <f t="shared" si="144"/>
        <v>0</v>
      </c>
      <c r="BD107" s="471">
        <f t="shared" si="145"/>
        <v>0</v>
      </c>
      <c r="BE107" s="463">
        <f t="shared" si="146"/>
        <v>0</v>
      </c>
      <c r="BF107" s="471">
        <f t="shared" si="147"/>
        <v>0</v>
      </c>
      <c r="BG107" s="463">
        <f t="shared" si="148"/>
        <v>0</v>
      </c>
      <c r="BH107" s="471">
        <f t="shared" si="149"/>
        <v>0</v>
      </c>
      <c r="BI107" s="463">
        <f t="shared" si="150"/>
        <v>0</v>
      </c>
      <c r="BJ107" s="471">
        <f t="shared" si="151"/>
        <v>0</v>
      </c>
      <c r="BK107" s="463">
        <f t="shared" si="152"/>
        <v>0</v>
      </c>
      <c r="BL107" s="471">
        <f t="shared" si="153"/>
        <v>0</v>
      </c>
      <c r="BM107" s="463">
        <f t="shared" si="154"/>
        <v>0</v>
      </c>
      <c r="BN107" s="471">
        <f t="shared" si="155"/>
        <v>0</v>
      </c>
      <c r="BO107" s="463">
        <f t="shared" si="156"/>
        <v>0</v>
      </c>
      <c r="BP107" s="471">
        <f t="shared" si="157"/>
        <v>0</v>
      </c>
      <c r="BQ107" s="463">
        <f t="shared" si="158"/>
        <v>0</v>
      </c>
    </row>
    <row r="108" spans="1:69" x14ac:dyDescent="0.15">
      <c r="A108" s="448" t="str">
        <f t="shared" si="159"/>
        <v/>
      </c>
      <c r="B108" s="465" t="s">
        <v>442</v>
      </c>
      <c r="C108" s="466"/>
      <c r="D108" s="467"/>
      <c r="E108" s="468"/>
      <c r="F108" s="466"/>
      <c r="G108" s="472" t="str">
        <f t="shared" si="97"/>
        <v/>
      </c>
      <c r="H108" s="470"/>
      <c r="I108" s="463">
        <f t="shared" si="160"/>
        <v>0</v>
      </c>
      <c r="J108" s="471">
        <f t="shared" si="161"/>
        <v>0</v>
      </c>
      <c r="K108" s="463">
        <f t="shared" si="162"/>
        <v>0</v>
      </c>
      <c r="L108" s="471">
        <f t="shared" si="163"/>
        <v>0</v>
      </c>
      <c r="M108" s="463">
        <f t="shared" si="164"/>
        <v>0</v>
      </c>
      <c r="N108" s="471">
        <f t="shared" si="103"/>
        <v>0</v>
      </c>
      <c r="O108" s="463">
        <f t="shared" si="104"/>
        <v>0</v>
      </c>
      <c r="P108" s="471">
        <f t="shared" si="105"/>
        <v>0</v>
      </c>
      <c r="Q108" s="463">
        <f t="shared" si="106"/>
        <v>0</v>
      </c>
      <c r="R108" s="471">
        <f t="shared" si="107"/>
        <v>0</v>
      </c>
      <c r="S108" s="463">
        <f t="shared" si="108"/>
        <v>0</v>
      </c>
      <c r="T108" s="471">
        <f t="shared" si="109"/>
        <v>0</v>
      </c>
      <c r="U108" s="463">
        <f t="shared" si="110"/>
        <v>0</v>
      </c>
      <c r="V108" s="471">
        <f t="shared" si="111"/>
        <v>0</v>
      </c>
      <c r="W108" s="463">
        <f t="shared" si="112"/>
        <v>0</v>
      </c>
      <c r="X108" s="471">
        <f t="shared" si="113"/>
        <v>0</v>
      </c>
      <c r="Y108" s="463">
        <f t="shared" si="114"/>
        <v>0</v>
      </c>
      <c r="Z108" s="471">
        <f t="shared" si="115"/>
        <v>0</v>
      </c>
      <c r="AA108" s="463">
        <f t="shared" si="116"/>
        <v>0</v>
      </c>
      <c r="AB108" s="471">
        <f t="shared" si="117"/>
        <v>0</v>
      </c>
      <c r="AC108" s="463">
        <f t="shared" si="118"/>
        <v>0</v>
      </c>
      <c r="AD108" s="471">
        <f t="shared" si="119"/>
        <v>0</v>
      </c>
      <c r="AE108" s="463">
        <f t="shared" si="120"/>
        <v>0</v>
      </c>
      <c r="AF108" s="471">
        <f t="shared" si="121"/>
        <v>0</v>
      </c>
      <c r="AG108" s="463">
        <f t="shared" si="122"/>
        <v>0</v>
      </c>
      <c r="AH108" s="471">
        <f t="shared" si="123"/>
        <v>0</v>
      </c>
      <c r="AI108" s="463">
        <f t="shared" si="124"/>
        <v>0</v>
      </c>
      <c r="AJ108" s="471">
        <f t="shared" si="125"/>
        <v>0</v>
      </c>
      <c r="AK108" s="463">
        <f t="shared" si="126"/>
        <v>0</v>
      </c>
      <c r="AL108" s="471">
        <f t="shared" si="127"/>
        <v>0</v>
      </c>
      <c r="AM108" s="463">
        <f t="shared" si="128"/>
        <v>0</v>
      </c>
      <c r="AN108" s="471">
        <f t="shared" si="129"/>
        <v>0</v>
      </c>
      <c r="AO108" s="463">
        <f t="shared" si="130"/>
        <v>0</v>
      </c>
      <c r="AP108" s="471">
        <f t="shared" si="131"/>
        <v>0</v>
      </c>
      <c r="AQ108" s="463">
        <f t="shared" si="132"/>
        <v>0</v>
      </c>
      <c r="AR108" s="471">
        <f t="shared" si="133"/>
        <v>0</v>
      </c>
      <c r="AS108" s="463">
        <f t="shared" si="134"/>
        <v>0</v>
      </c>
      <c r="AT108" s="471">
        <f t="shared" si="135"/>
        <v>0</v>
      </c>
      <c r="AU108" s="463">
        <f t="shared" si="136"/>
        <v>0</v>
      </c>
      <c r="AV108" s="471">
        <f t="shared" si="137"/>
        <v>0</v>
      </c>
      <c r="AW108" s="463">
        <f t="shared" si="138"/>
        <v>0</v>
      </c>
      <c r="AX108" s="471">
        <f t="shared" si="139"/>
        <v>0</v>
      </c>
      <c r="AY108" s="463">
        <f t="shared" si="140"/>
        <v>0</v>
      </c>
      <c r="AZ108" s="471">
        <f t="shared" si="141"/>
        <v>0</v>
      </c>
      <c r="BA108" s="463">
        <f t="shared" si="142"/>
        <v>0</v>
      </c>
      <c r="BB108" s="471">
        <f t="shared" si="143"/>
        <v>0</v>
      </c>
      <c r="BC108" s="463">
        <f t="shared" si="144"/>
        <v>0</v>
      </c>
      <c r="BD108" s="471">
        <f t="shared" si="145"/>
        <v>0</v>
      </c>
      <c r="BE108" s="463">
        <f t="shared" si="146"/>
        <v>0</v>
      </c>
      <c r="BF108" s="471">
        <f t="shared" si="147"/>
        <v>0</v>
      </c>
      <c r="BG108" s="463">
        <f t="shared" si="148"/>
        <v>0</v>
      </c>
      <c r="BH108" s="471">
        <f t="shared" si="149"/>
        <v>0</v>
      </c>
      <c r="BI108" s="463">
        <f t="shared" si="150"/>
        <v>0</v>
      </c>
      <c r="BJ108" s="471">
        <f t="shared" si="151"/>
        <v>0</v>
      </c>
      <c r="BK108" s="463">
        <f t="shared" si="152"/>
        <v>0</v>
      </c>
      <c r="BL108" s="471">
        <f t="shared" si="153"/>
        <v>0</v>
      </c>
      <c r="BM108" s="463">
        <f t="shared" si="154"/>
        <v>0</v>
      </c>
      <c r="BN108" s="471">
        <f t="shared" si="155"/>
        <v>0</v>
      </c>
      <c r="BO108" s="463">
        <f t="shared" si="156"/>
        <v>0</v>
      </c>
      <c r="BP108" s="471">
        <f t="shared" si="157"/>
        <v>0</v>
      </c>
      <c r="BQ108" s="463">
        <f t="shared" si="158"/>
        <v>0</v>
      </c>
    </row>
    <row r="109" spans="1:69" x14ac:dyDescent="0.15">
      <c r="A109" s="448" t="str">
        <f t="shared" si="159"/>
        <v/>
      </c>
      <c r="B109" s="465" t="s">
        <v>442</v>
      </c>
      <c r="C109" s="466"/>
      <c r="D109" s="467"/>
      <c r="E109" s="468"/>
      <c r="F109" s="466"/>
      <c r="G109" s="472" t="str">
        <f t="shared" si="97"/>
        <v/>
      </c>
      <c r="H109" s="470"/>
      <c r="I109" s="463">
        <f t="shared" si="160"/>
        <v>0</v>
      </c>
      <c r="J109" s="471">
        <f t="shared" si="161"/>
        <v>0</v>
      </c>
      <c r="K109" s="463">
        <f t="shared" si="162"/>
        <v>0</v>
      </c>
      <c r="L109" s="471">
        <f t="shared" si="163"/>
        <v>0</v>
      </c>
      <c r="M109" s="463">
        <f t="shared" si="164"/>
        <v>0</v>
      </c>
      <c r="N109" s="471">
        <f t="shared" si="103"/>
        <v>0</v>
      </c>
      <c r="O109" s="463">
        <f t="shared" si="104"/>
        <v>0</v>
      </c>
      <c r="P109" s="471">
        <f t="shared" si="105"/>
        <v>0</v>
      </c>
      <c r="Q109" s="463">
        <f t="shared" si="106"/>
        <v>0</v>
      </c>
      <c r="R109" s="471">
        <f t="shared" si="107"/>
        <v>0</v>
      </c>
      <c r="S109" s="463">
        <f t="shared" si="108"/>
        <v>0</v>
      </c>
      <c r="T109" s="471">
        <f t="shared" si="109"/>
        <v>0</v>
      </c>
      <c r="U109" s="463">
        <f t="shared" si="110"/>
        <v>0</v>
      </c>
      <c r="V109" s="471">
        <f t="shared" si="111"/>
        <v>0</v>
      </c>
      <c r="W109" s="463">
        <f t="shared" si="112"/>
        <v>0</v>
      </c>
      <c r="X109" s="471">
        <f t="shared" si="113"/>
        <v>0</v>
      </c>
      <c r="Y109" s="463">
        <f t="shared" si="114"/>
        <v>0</v>
      </c>
      <c r="Z109" s="471">
        <f t="shared" si="115"/>
        <v>0</v>
      </c>
      <c r="AA109" s="463">
        <f t="shared" si="116"/>
        <v>0</v>
      </c>
      <c r="AB109" s="471">
        <f t="shared" si="117"/>
        <v>0</v>
      </c>
      <c r="AC109" s="463">
        <f t="shared" si="118"/>
        <v>0</v>
      </c>
      <c r="AD109" s="471">
        <f t="shared" si="119"/>
        <v>0</v>
      </c>
      <c r="AE109" s="463">
        <f t="shared" si="120"/>
        <v>0</v>
      </c>
      <c r="AF109" s="471">
        <f t="shared" si="121"/>
        <v>0</v>
      </c>
      <c r="AG109" s="463">
        <f t="shared" si="122"/>
        <v>0</v>
      </c>
      <c r="AH109" s="471">
        <f t="shared" si="123"/>
        <v>0</v>
      </c>
      <c r="AI109" s="463">
        <f t="shared" si="124"/>
        <v>0</v>
      </c>
      <c r="AJ109" s="471">
        <f t="shared" si="125"/>
        <v>0</v>
      </c>
      <c r="AK109" s="463">
        <f t="shared" si="126"/>
        <v>0</v>
      </c>
      <c r="AL109" s="471">
        <f t="shared" si="127"/>
        <v>0</v>
      </c>
      <c r="AM109" s="463">
        <f t="shared" si="128"/>
        <v>0</v>
      </c>
      <c r="AN109" s="471">
        <f t="shared" si="129"/>
        <v>0</v>
      </c>
      <c r="AO109" s="463">
        <f t="shared" si="130"/>
        <v>0</v>
      </c>
      <c r="AP109" s="471">
        <f t="shared" si="131"/>
        <v>0</v>
      </c>
      <c r="AQ109" s="463">
        <f t="shared" si="132"/>
        <v>0</v>
      </c>
      <c r="AR109" s="471">
        <f t="shared" si="133"/>
        <v>0</v>
      </c>
      <c r="AS109" s="463">
        <f t="shared" si="134"/>
        <v>0</v>
      </c>
      <c r="AT109" s="471">
        <f t="shared" si="135"/>
        <v>0</v>
      </c>
      <c r="AU109" s="463">
        <f t="shared" si="136"/>
        <v>0</v>
      </c>
      <c r="AV109" s="471">
        <f t="shared" si="137"/>
        <v>0</v>
      </c>
      <c r="AW109" s="463">
        <f t="shared" si="138"/>
        <v>0</v>
      </c>
      <c r="AX109" s="471">
        <f t="shared" si="139"/>
        <v>0</v>
      </c>
      <c r="AY109" s="463">
        <f t="shared" si="140"/>
        <v>0</v>
      </c>
      <c r="AZ109" s="471">
        <f t="shared" si="141"/>
        <v>0</v>
      </c>
      <c r="BA109" s="463">
        <f t="shared" si="142"/>
        <v>0</v>
      </c>
      <c r="BB109" s="471">
        <f t="shared" si="143"/>
        <v>0</v>
      </c>
      <c r="BC109" s="463">
        <f t="shared" si="144"/>
        <v>0</v>
      </c>
      <c r="BD109" s="471">
        <f t="shared" si="145"/>
        <v>0</v>
      </c>
      <c r="BE109" s="463">
        <f t="shared" si="146"/>
        <v>0</v>
      </c>
      <c r="BF109" s="471">
        <f t="shared" si="147"/>
        <v>0</v>
      </c>
      <c r="BG109" s="463">
        <f t="shared" si="148"/>
        <v>0</v>
      </c>
      <c r="BH109" s="471">
        <f t="shared" si="149"/>
        <v>0</v>
      </c>
      <c r="BI109" s="463">
        <f t="shared" si="150"/>
        <v>0</v>
      </c>
      <c r="BJ109" s="471">
        <f t="shared" si="151"/>
        <v>0</v>
      </c>
      <c r="BK109" s="463">
        <f t="shared" si="152"/>
        <v>0</v>
      </c>
      <c r="BL109" s="471">
        <f t="shared" si="153"/>
        <v>0</v>
      </c>
      <c r="BM109" s="463">
        <f t="shared" si="154"/>
        <v>0</v>
      </c>
      <c r="BN109" s="471">
        <f t="shared" si="155"/>
        <v>0</v>
      </c>
      <c r="BO109" s="463">
        <f t="shared" si="156"/>
        <v>0</v>
      </c>
      <c r="BP109" s="471">
        <f t="shared" si="157"/>
        <v>0</v>
      </c>
      <c r="BQ109" s="463">
        <f t="shared" si="158"/>
        <v>0</v>
      </c>
    </row>
    <row r="110" spans="1:69" x14ac:dyDescent="0.15">
      <c r="A110" s="448" t="str">
        <f t="shared" si="159"/>
        <v/>
      </c>
      <c r="B110" s="465" t="s">
        <v>442</v>
      </c>
      <c r="C110" s="466"/>
      <c r="D110" s="467"/>
      <c r="E110" s="468"/>
      <c r="F110" s="466"/>
      <c r="G110" s="472" t="str">
        <f t="shared" si="97"/>
        <v/>
      </c>
      <c r="H110" s="470"/>
      <c r="I110" s="463">
        <f t="shared" si="160"/>
        <v>0</v>
      </c>
      <c r="J110" s="471">
        <f t="shared" si="161"/>
        <v>0</v>
      </c>
      <c r="K110" s="463">
        <f t="shared" si="162"/>
        <v>0</v>
      </c>
      <c r="L110" s="471">
        <f t="shared" si="163"/>
        <v>0</v>
      </c>
      <c r="M110" s="463">
        <f t="shared" si="164"/>
        <v>0</v>
      </c>
      <c r="N110" s="471">
        <f t="shared" si="103"/>
        <v>0</v>
      </c>
      <c r="O110" s="463">
        <f t="shared" si="104"/>
        <v>0</v>
      </c>
      <c r="P110" s="471">
        <f t="shared" si="105"/>
        <v>0</v>
      </c>
      <c r="Q110" s="463">
        <f t="shared" si="106"/>
        <v>0</v>
      </c>
      <c r="R110" s="471">
        <f t="shared" si="107"/>
        <v>0</v>
      </c>
      <c r="S110" s="463">
        <f t="shared" si="108"/>
        <v>0</v>
      </c>
      <c r="T110" s="471">
        <f t="shared" si="109"/>
        <v>0</v>
      </c>
      <c r="U110" s="463">
        <f t="shared" si="110"/>
        <v>0</v>
      </c>
      <c r="V110" s="471">
        <f t="shared" si="111"/>
        <v>0</v>
      </c>
      <c r="W110" s="463">
        <f t="shared" si="112"/>
        <v>0</v>
      </c>
      <c r="X110" s="471">
        <f t="shared" si="113"/>
        <v>0</v>
      </c>
      <c r="Y110" s="463">
        <f t="shared" si="114"/>
        <v>0</v>
      </c>
      <c r="Z110" s="471">
        <f t="shared" si="115"/>
        <v>0</v>
      </c>
      <c r="AA110" s="463">
        <f t="shared" si="116"/>
        <v>0</v>
      </c>
      <c r="AB110" s="471">
        <f t="shared" si="117"/>
        <v>0</v>
      </c>
      <c r="AC110" s="463">
        <f t="shared" si="118"/>
        <v>0</v>
      </c>
      <c r="AD110" s="471">
        <f t="shared" si="119"/>
        <v>0</v>
      </c>
      <c r="AE110" s="463">
        <f t="shared" si="120"/>
        <v>0</v>
      </c>
      <c r="AF110" s="471">
        <f t="shared" si="121"/>
        <v>0</v>
      </c>
      <c r="AG110" s="463">
        <f t="shared" si="122"/>
        <v>0</v>
      </c>
      <c r="AH110" s="471">
        <f t="shared" si="123"/>
        <v>0</v>
      </c>
      <c r="AI110" s="463">
        <f t="shared" si="124"/>
        <v>0</v>
      </c>
      <c r="AJ110" s="471">
        <f t="shared" si="125"/>
        <v>0</v>
      </c>
      <c r="AK110" s="463">
        <f t="shared" si="126"/>
        <v>0</v>
      </c>
      <c r="AL110" s="471">
        <f t="shared" si="127"/>
        <v>0</v>
      </c>
      <c r="AM110" s="463">
        <f t="shared" si="128"/>
        <v>0</v>
      </c>
      <c r="AN110" s="471">
        <f t="shared" si="129"/>
        <v>0</v>
      </c>
      <c r="AO110" s="463">
        <f t="shared" si="130"/>
        <v>0</v>
      </c>
      <c r="AP110" s="471">
        <f t="shared" si="131"/>
        <v>0</v>
      </c>
      <c r="AQ110" s="463">
        <f t="shared" si="132"/>
        <v>0</v>
      </c>
      <c r="AR110" s="471">
        <f t="shared" si="133"/>
        <v>0</v>
      </c>
      <c r="AS110" s="463">
        <f t="shared" si="134"/>
        <v>0</v>
      </c>
      <c r="AT110" s="471">
        <f t="shared" si="135"/>
        <v>0</v>
      </c>
      <c r="AU110" s="463">
        <f t="shared" si="136"/>
        <v>0</v>
      </c>
      <c r="AV110" s="471">
        <f t="shared" si="137"/>
        <v>0</v>
      </c>
      <c r="AW110" s="463">
        <f t="shared" si="138"/>
        <v>0</v>
      </c>
      <c r="AX110" s="471">
        <f t="shared" si="139"/>
        <v>0</v>
      </c>
      <c r="AY110" s="463">
        <f t="shared" si="140"/>
        <v>0</v>
      </c>
      <c r="AZ110" s="471">
        <f t="shared" si="141"/>
        <v>0</v>
      </c>
      <c r="BA110" s="463">
        <f t="shared" si="142"/>
        <v>0</v>
      </c>
      <c r="BB110" s="471">
        <f t="shared" si="143"/>
        <v>0</v>
      </c>
      <c r="BC110" s="463">
        <f t="shared" si="144"/>
        <v>0</v>
      </c>
      <c r="BD110" s="471">
        <f t="shared" si="145"/>
        <v>0</v>
      </c>
      <c r="BE110" s="463">
        <f t="shared" si="146"/>
        <v>0</v>
      </c>
      <c r="BF110" s="471">
        <f t="shared" si="147"/>
        <v>0</v>
      </c>
      <c r="BG110" s="463">
        <f t="shared" si="148"/>
        <v>0</v>
      </c>
      <c r="BH110" s="471">
        <f t="shared" si="149"/>
        <v>0</v>
      </c>
      <c r="BI110" s="463">
        <f t="shared" si="150"/>
        <v>0</v>
      </c>
      <c r="BJ110" s="471">
        <f t="shared" si="151"/>
        <v>0</v>
      </c>
      <c r="BK110" s="463">
        <f t="shared" si="152"/>
        <v>0</v>
      </c>
      <c r="BL110" s="471">
        <f t="shared" si="153"/>
        <v>0</v>
      </c>
      <c r="BM110" s="463">
        <f t="shared" si="154"/>
        <v>0</v>
      </c>
      <c r="BN110" s="471">
        <f t="shared" si="155"/>
        <v>0</v>
      </c>
      <c r="BO110" s="463">
        <f t="shared" si="156"/>
        <v>0</v>
      </c>
      <c r="BP110" s="471">
        <f t="shared" si="157"/>
        <v>0</v>
      </c>
      <c r="BQ110" s="463">
        <f t="shared" si="158"/>
        <v>0</v>
      </c>
    </row>
    <row r="111" spans="1:69" x14ac:dyDescent="0.15">
      <c r="A111" s="448" t="str">
        <f t="shared" si="159"/>
        <v/>
      </c>
      <c r="B111" s="465" t="s">
        <v>442</v>
      </c>
      <c r="C111" s="466"/>
      <c r="D111" s="467"/>
      <c r="E111" s="468"/>
      <c r="F111" s="466"/>
      <c r="G111" s="472" t="str">
        <f t="shared" si="97"/>
        <v/>
      </c>
      <c r="H111" s="470"/>
      <c r="I111" s="463">
        <f t="shared" si="160"/>
        <v>0</v>
      </c>
      <c r="J111" s="471">
        <f t="shared" si="161"/>
        <v>0</v>
      </c>
      <c r="K111" s="463">
        <f t="shared" si="162"/>
        <v>0</v>
      </c>
      <c r="L111" s="471">
        <f t="shared" si="163"/>
        <v>0</v>
      </c>
      <c r="M111" s="463">
        <f t="shared" si="164"/>
        <v>0</v>
      </c>
      <c r="N111" s="471">
        <f t="shared" si="103"/>
        <v>0</v>
      </c>
      <c r="O111" s="463">
        <f t="shared" si="104"/>
        <v>0</v>
      </c>
      <c r="P111" s="471">
        <f t="shared" si="105"/>
        <v>0</v>
      </c>
      <c r="Q111" s="463">
        <f t="shared" si="106"/>
        <v>0</v>
      </c>
      <c r="R111" s="471">
        <f t="shared" si="107"/>
        <v>0</v>
      </c>
      <c r="S111" s="463">
        <f t="shared" si="108"/>
        <v>0</v>
      </c>
      <c r="T111" s="471">
        <f t="shared" si="109"/>
        <v>0</v>
      </c>
      <c r="U111" s="463">
        <f t="shared" si="110"/>
        <v>0</v>
      </c>
      <c r="V111" s="471">
        <f t="shared" si="111"/>
        <v>0</v>
      </c>
      <c r="W111" s="463">
        <f t="shared" si="112"/>
        <v>0</v>
      </c>
      <c r="X111" s="471">
        <f t="shared" si="113"/>
        <v>0</v>
      </c>
      <c r="Y111" s="463">
        <f t="shared" si="114"/>
        <v>0</v>
      </c>
      <c r="Z111" s="471">
        <f t="shared" si="115"/>
        <v>0</v>
      </c>
      <c r="AA111" s="463">
        <f t="shared" si="116"/>
        <v>0</v>
      </c>
      <c r="AB111" s="471">
        <f t="shared" si="117"/>
        <v>0</v>
      </c>
      <c r="AC111" s="463">
        <f t="shared" si="118"/>
        <v>0</v>
      </c>
      <c r="AD111" s="471">
        <f t="shared" si="119"/>
        <v>0</v>
      </c>
      <c r="AE111" s="463">
        <f t="shared" si="120"/>
        <v>0</v>
      </c>
      <c r="AF111" s="471">
        <f t="shared" si="121"/>
        <v>0</v>
      </c>
      <c r="AG111" s="463">
        <f t="shared" si="122"/>
        <v>0</v>
      </c>
      <c r="AH111" s="471">
        <f t="shared" si="123"/>
        <v>0</v>
      </c>
      <c r="AI111" s="463">
        <f t="shared" si="124"/>
        <v>0</v>
      </c>
      <c r="AJ111" s="471">
        <f t="shared" si="125"/>
        <v>0</v>
      </c>
      <c r="AK111" s="463">
        <f t="shared" si="126"/>
        <v>0</v>
      </c>
      <c r="AL111" s="471">
        <f t="shared" si="127"/>
        <v>0</v>
      </c>
      <c r="AM111" s="463">
        <f t="shared" si="128"/>
        <v>0</v>
      </c>
      <c r="AN111" s="471">
        <f t="shared" si="129"/>
        <v>0</v>
      </c>
      <c r="AO111" s="463">
        <f t="shared" si="130"/>
        <v>0</v>
      </c>
      <c r="AP111" s="471">
        <f t="shared" si="131"/>
        <v>0</v>
      </c>
      <c r="AQ111" s="463">
        <f t="shared" si="132"/>
        <v>0</v>
      </c>
      <c r="AR111" s="471">
        <f t="shared" si="133"/>
        <v>0</v>
      </c>
      <c r="AS111" s="463">
        <f t="shared" si="134"/>
        <v>0</v>
      </c>
      <c r="AT111" s="471">
        <f t="shared" si="135"/>
        <v>0</v>
      </c>
      <c r="AU111" s="463">
        <f t="shared" si="136"/>
        <v>0</v>
      </c>
      <c r="AV111" s="471">
        <f t="shared" si="137"/>
        <v>0</v>
      </c>
      <c r="AW111" s="463">
        <f t="shared" si="138"/>
        <v>0</v>
      </c>
      <c r="AX111" s="471">
        <f t="shared" si="139"/>
        <v>0</v>
      </c>
      <c r="AY111" s="463">
        <f t="shared" si="140"/>
        <v>0</v>
      </c>
      <c r="AZ111" s="471">
        <f t="shared" si="141"/>
        <v>0</v>
      </c>
      <c r="BA111" s="463">
        <f t="shared" si="142"/>
        <v>0</v>
      </c>
      <c r="BB111" s="471">
        <f t="shared" si="143"/>
        <v>0</v>
      </c>
      <c r="BC111" s="463">
        <f t="shared" si="144"/>
        <v>0</v>
      </c>
      <c r="BD111" s="471">
        <f t="shared" si="145"/>
        <v>0</v>
      </c>
      <c r="BE111" s="463">
        <f t="shared" si="146"/>
        <v>0</v>
      </c>
      <c r="BF111" s="471">
        <f t="shared" si="147"/>
        <v>0</v>
      </c>
      <c r="BG111" s="463">
        <f t="shared" si="148"/>
        <v>0</v>
      </c>
      <c r="BH111" s="471">
        <f t="shared" si="149"/>
        <v>0</v>
      </c>
      <c r="BI111" s="463">
        <f t="shared" si="150"/>
        <v>0</v>
      </c>
      <c r="BJ111" s="471">
        <f t="shared" si="151"/>
        <v>0</v>
      </c>
      <c r="BK111" s="463">
        <f t="shared" si="152"/>
        <v>0</v>
      </c>
      <c r="BL111" s="471">
        <f t="shared" si="153"/>
        <v>0</v>
      </c>
      <c r="BM111" s="463">
        <f t="shared" si="154"/>
        <v>0</v>
      </c>
      <c r="BN111" s="471">
        <f t="shared" si="155"/>
        <v>0</v>
      </c>
      <c r="BO111" s="463">
        <f t="shared" si="156"/>
        <v>0</v>
      </c>
      <c r="BP111" s="471">
        <f t="shared" si="157"/>
        <v>0</v>
      </c>
      <c r="BQ111" s="463">
        <f t="shared" si="158"/>
        <v>0</v>
      </c>
    </row>
    <row r="112" spans="1:69" x14ac:dyDescent="0.15">
      <c r="A112" s="448" t="str">
        <f t="shared" si="159"/>
        <v/>
      </c>
      <c r="B112" s="465" t="s">
        <v>442</v>
      </c>
      <c r="C112" s="466"/>
      <c r="D112" s="467"/>
      <c r="E112" s="468"/>
      <c r="F112" s="466"/>
      <c r="G112" s="472" t="str">
        <f t="shared" si="97"/>
        <v/>
      </c>
      <c r="H112" s="470"/>
      <c r="I112" s="463">
        <f t="shared" si="160"/>
        <v>0</v>
      </c>
      <c r="J112" s="471">
        <f t="shared" si="161"/>
        <v>0</v>
      </c>
      <c r="K112" s="463">
        <f t="shared" si="162"/>
        <v>0</v>
      </c>
      <c r="L112" s="471">
        <f t="shared" si="163"/>
        <v>0</v>
      </c>
      <c r="M112" s="463">
        <f t="shared" si="164"/>
        <v>0</v>
      </c>
      <c r="N112" s="471">
        <f t="shared" si="103"/>
        <v>0</v>
      </c>
      <c r="O112" s="463">
        <f t="shared" si="104"/>
        <v>0</v>
      </c>
      <c r="P112" s="471">
        <f t="shared" si="105"/>
        <v>0</v>
      </c>
      <c r="Q112" s="463">
        <f t="shared" si="106"/>
        <v>0</v>
      </c>
      <c r="R112" s="471">
        <f t="shared" si="107"/>
        <v>0</v>
      </c>
      <c r="S112" s="463">
        <f t="shared" si="108"/>
        <v>0</v>
      </c>
      <c r="T112" s="471">
        <f t="shared" si="109"/>
        <v>0</v>
      </c>
      <c r="U112" s="463">
        <f t="shared" si="110"/>
        <v>0</v>
      </c>
      <c r="V112" s="471">
        <f t="shared" si="111"/>
        <v>0</v>
      </c>
      <c r="W112" s="463">
        <f t="shared" si="112"/>
        <v>0</v>
      </c>
      <c r="X112" s="471">
        <f t="shared" si="113"/>
        <v>0</v>
      </c>
      <c r="Y112" s="463">
        <f t="shared" si="114"/>
        <v>0</v>
      </c>
      <c r="Z112" s="471">
        <f t="shared" si="115"/>
        <v>0</v>
      </c>
      <c r="AA112" s="463">
        <f t="shared" si="116"/>
        <v>0</v>
      </c>
      <c r="AB112" s="471">
        <f t="shared" si="117"/>
        <v>0</v>
      </c>
      <c r="AC112" s="463">
        <f t="shared" si="118"/>
        <v>0</v>
      </c>
      <c r="AD112" s="471">
        <f t="shared" si="119"/>
        <v>0</v>
      </c>
      <c r="AE112" s="463">
        <f t="shared" si="120"/>
        <v>0</v>
      </c>
      <c r="AF112" s="471">
        <f t="shared" si="121"/>
        <v>0</v>
      </c>
      <c r="AG112" s="463">
        <f t="shared" si="122"/>
        <v>0</v>
      </c>
      <c r="AH112" s="471">
        <f t="shared" si="123"/>
        <v>0</v>
      </c>
      <c r="AI112" s="463">
        <f t="shared" si="124"/>
        <v>0</v>
      </c>
      <c r="AJ112" s="471">
        <f t="shared" si="125"/>
        <v>0</v>
      </c>
      <c r="AK112" s="463">
        <f t="shared" si="126"/>
        <v>0</v>
      </c>
      <c r="AL112" s="471">
        <f t="shared" si="127"/>
        <v>0</v>
      </c>
      <c r="AM112" s="463">
        <f t="shared" si="128"/>
        <v>0</v>
      </c>
      <c r="AN112" s="471">
        <f t="shared" si="129"/>
        <v>0</v>
      </c>
      <c r="AO112" s="463">
        <f t="shared" si="130"/>
        <v>0</v>
      </c>
      <c r="AP112" s="471">
        <f t="shared" si="131"/>
        <v>0</v>
      </c>
      <c r="AQ112" s="463">
        <f t="shared" si="132"/>
        <v>0</v>
      </c>
      <c r="AR112" s="471">
        <f t="shared" si="133"/>
        <v>0</v>
      </c>
      <c r="AS112" s="463">
        <f t="shared" si="134"/>
        <v>0</v>
      </c>
      <c r="AT112" s="471">
        <f t="shared" si="135"/>
        <v>0</v>
      </c>
      <c r="AU112" s="463">
        <f t="shared" si="136"/>
        <v>0</v>
      </c>
      <c r="AV112" s="471">
        <f t="shared" si="137"/>
        <v>0</v>
      </c>
      <c r="AW112" s="463">
        <f t="shared" si="138"/>
        <v>0</v>
      </c>
      <c r="AX112" s="471">
        <f t="shared" si="139"/>
        <v>0</v>
      </c>
      <c r="AY112" s="463">
        <f t="shared" si="140"/>
        <v>0</v>
      </c>
      <c r="AZ112" s="471">
        <f t="shared" si="141"/>
        <v>0</v>
      </c>
      <c r="BA112" s="463">
        <f t="shared" si="142"/>
        <v>0</v>
      </c>
      <c r="BB112" s="471">
        <f t="shared" si="143"/>
        <v>0</v>
      </c>
      <c r="BC112" s="463">
        <f t="shared" si="144"/>
        <v>0</v>
      </c>
      <c r="BD112" s="471">
        <f t="shared" si="145"/>
        <v>0</v>
      </c>
      <c r="BE112" s="463">
        <f t="shared" si="146"/>
        <v>0</v>
      </c>
      <c r="BF112" s="471">
        <f t="shared" si="147"/>
        <v>0</v>
      </c>
      <c r="BG112" s="463">
        <f t="shared" si="148"/>
        <v>0</v>
      </c>
      <c r="BH112" s="471">
        <f t="shared" si="149"/>
        <v>0</v>
      </c>
      <c r="BI112" s="463">
        <f t="shared" si="150"/>
        <v>0</v>
      </c>
      <c r="BJ112" s="471">
        <f t="shared" si="151"/>
        <v>0</v>
      </c>
      <c r="BK112" s="463">
        <f t="shared" si="152"/>
        <v>0</v>
      </c>
      <c r="BL112" s="471">
        <f t="shared" si="153"/>
        <v>0</v>
      </c>
      <c r="BM112" s="463">
        <f t="shared" si="154"/>
        <v>0</v>
      </c>
      <c r="BN112" s="471">
        <f t="shared" si="155"/>
        <v>0</v>
      </c>
      <c r="BO112" s="463">
        <f t="shared" si="156"/>
        <v>0</v>
      </c>
      <c r="BP112" s="471">
        <f t="shared" si="157"/>
        <v>0</v>
      </c>
      <c r="BQ112" s="463">
        <f t="shared" si="158"/>
        <v>0</v>
      </c>
    </row>
    <row r="113" spans="1:69" x14ac:dyDescent="0.15">
      <c r="A113" s="448" t="str">
        <f t="shared" si="159"/>
        <v/>
      </c>
      <c r="B113" s="465" t="s">
        <v>442</v>
      </c>
      <c r="C113" s="466"/>
      <c r="D113" s="467"/>
      <c r="E113" s="468"/>
      <c r="F113" s="466"/>
      <c r="G113" s="472" t="str">
        <f t="shared" si="97"/>
        <v/>
      </c>
      <c r="H113" s="470"/>
      <c r="I113" s="463">
        <f t="shared" si="160"/>
        <v>0</v>
      </c>
      <c r="J113" s="471">
        <f t="shared" si="161"/>
        <v>0</v>
      </c>
      <c r="K113" s="463">
        <f t="shared" si="162"/>
        <v>0</v>
      </c>
      <c r="L113" s="471">
        <f t="shared" si="163"/>
        <v>0</v>
      </c>
      <c r="M113" s="463">
        <f t="shared" si="164"/>
        <v>0</v>
      </c>
      <c r="N113" s="471">
        <f t="shared" si="103"/>
        <v>0</v>
      </c>
      <c r="O113" s="463">
        <f t="shared" si="104"/>
        <v>0</v>
      </c>
      <c r="P113" s="471">
        <f t="shared" si="105"/>
        <v>0</v>
      </c>
      <c r="Q113" s="463">
        <f t="shared" si="106"/>
        <v>0</v>
      </c>
      <c r="R113" s="471">
        <f t="shared" si="107"/>
        <v>0</v>
      </c>
      <c r="S113" s="463">
        <f t="shared" si="108"/>
        <v>0</v>
      </c>
      <c r="T113" s="471">
        <f t="shared" si="109"/>
        <v>0</v>
      </c>
      <c r="U113" s="463">
        <f t="shared" si="110"/>
        <v>0</v>
      </c>
      <c r="V113" s="471">
        <f t="shared" si="111"/>
        <v>0</v>
      </c>
      <c r="W113" s="463">
        <f t="shared" si="112"/>
        <v>0</v>
      </c>
      <c r="X113" s="471">
        <f t="shared" si="113"/>
        <v>0</v>
      </c>
      <c r="Y113" s="463">
        <f t="shared" si="114"/>
        <v>0</v>
      </c>
      <c r="Z113" s="471">
        <f t="shared" si="115"/>
        <v>0</v>
      </c>
      <c r="AA113" s="463">
        <f t="shared" si="116"/>
        <v>0</v>
      </c>
      <c r="AB113" s="471">
        <f t="shared" si="117"/>
        <v>0</v>
      </c>
      <c r="AC113" s="463">
        <f t="shared" si="118"/>
        <v>0</v>
      </c>
      <c r="AD113" s="471">
        <f t="shared" si="119"/>
        <v>0</v>
      </c>
      <c r="AE113" s="463">
        <f t="shared" si="120"/>
        <v>0</v>
      </c>
      <c r="AF113" s="471">
        <f t="shared" si="121"/>
        <v>0</v>
      </c>
      <c r="AG113" s="463">
        <f t="shared" si="122"/>
        <v>0</v>
      </c>
      <c r="AH113" s="471">
        <f t="shared" si="123"/>
        <v>0</v>
      </c>
      <c r="AI113" s="463">
        <f t="shared" si="124"/>
        <v>0</v>
      </c>
      <c r="AJ113" s="471">
        <f t="shared" si="125"/>
        <v>0</v>
      </c>
      <c r="AK113" s="463">
        <f t="shared" si="126"/>
        <v>0</v>
      </c>
      <c r="AL113" s="471">
        <f t="shared" si="127"/>
        <v>0</v>
      </c>
      <c r="AM113" s="463">
        <f t="shared" si="128"/>
        <v>0</v>
      </c>
      <c r="AN113" s="471">
        <f t="shared" si="129"/>
        <v>0</v>
      </c>
      <c r="AO113" s="463">
        <f t="shared" si="130"/>
        <v>0</v>
      </c>
      <c r="AP113" s="471">
        <f t="shared" si="131"/>
        <v>0</v>
      </c>
      <c r="AQ113" s="463">
        <f t="shared" si="132"/>
        <v>0</v>
      </c>
      <c r="AR113" s="471">
        <f t="shared" si="133"/>
        <v>0</v>
      </c>
      <c r="AS113" s="463">
        <f t="shared" si="134"/>
        <v>0</v>
      </c>
      <c r="AT113" s="471">
        <f t="shared" si="135"/>
        <v>0</v>
      </c>
      <c r="AU113" s="463">
        <f t="shared" si="136"/>
        <v>0</v>
      </c>
      <c r="AV113" s="471">
        <f t="shared" si="137"/>
        <v>0</v>
      </c>
      <c r="AW113" s="463">
        <f t="shared" si="138"/>
        <v>0</v>
      </c>
      <c r="AX113" s="471">
        <f t="shared" si="139"/>
        <v>0</v>
      </c>
      <c r="AY113" s="463">
        <f t="shared" si="140"/>
        <v>0</v>
      </c>
      <c r="AZ113" s="471">
        <f t="shared" si="141"/>
        <v>0</v>
      </c>
      <c r="BA113" s="463">
        <f t="shared" si="142"/>
        <v>0</v>
      </c>
      <c r="BB113" s="471">
        <f t="shared" si="143"/>
        <v>0</v>
      </c>
      <c r="BC113" s="463">
        <f t="shared" si="144"/>
        <v>0</v>
      </c>
      <c r="BD113" s="471">
        <f t="shared" si="145"/>
        <v>0</v>
      </c>
      <c r="BE113" s="463">
        <f t="shared" si="146"/>
        <v>0</v>
      </c>
      <c r="BF113" s="471">
        <f t="shared" si="147"/>
        <v>0</v>
      </c>
      <c r="BG113" s="463">
        <f t="shared" si="148"/>
        <v>0</v>
      </c>
      <c r="BH113" s="471">
        <f t="shared" si="149"/>
        <v>0</v>
      </c>
      <c r="BI113" s="463">
        <f t="shared" si="150"/>
        <v>0</v>
      </c>
      <c r="BJ113" s="471">
        <f t="shared" si="151"/>
        <v>0</v>
      </c>
      <c r="BK113" s="463">
        <f t="shared" si="152"/>
        <v>0</v>
      </c>
      <c r="BL113" s="471">
        <f t="shared" si="153"/>
        <v>0</v>
      </c>
      <c r="BM113" s="463">
        <f t="shared" si="154"/>
        <v>0</v>
      </c>
      <c r="BN113" s="471">
        <f t="shared" si="155"/>
        <v>0</v>
      </c>
      <c r="BO113" s="463">
        <f t="shared" si="156"/>
        <v>0</v>
      </c>
      <c r="BP113" s="471">
        <f t="shared" si="157"/>
        <v>0</v>
      </c>
      <c r="BQ113" s="463">
        <f t="shared" si="158"/>
        <v>0</v>
      </c>
    </row>
    <row r="114" spans="1:69" x14ac:dyDescent="0.15">
      <c r="A114" s="448" t="str">
        <f t="shared" si="159"/>
        <v/>
      </c>
      <c r="B114" s="465" t="s">
        <v>442</v>
      </c>
      <c r="C114" s="466"/>
      <c r="D114" s="467"/>
      <c r="E114" s="468"/>
      <c r="F114" s="466"/>
      <c r="G114" s="472" t="str">
        <f t="shared" si="97"/>
        <v/>
      </c>
      <c r="H114" s="470"/>
      <c r="I114" s="463">
        <f t="shared" si="160"/>
        <v>0</v>
      </c>
      <c r="J114" s="471">
        <f t="shared" si="161"/>
        <v>0</v>
      </c>
      <c r="K114" s="463">
        <f t="shared" si="162"/>
        <v>0</v>
      </c>
      <c r="L114" s="471">
        <f t="shared" si="163"/>
        <v>0</v>
      </c>
      <c r="M114" s="463">
        <f t="shared" si="164"/>
        <v>0</v>
      </c>
      <c r="N114" s="471">
        <f t="shared" si="103"/>
        <v>0</v>
      </c>
      <c r="O114" s="463">
        <f t="shared" si="104"/>
        <v>0</v>
      </c>
      <c r="P114" s="471">
        <f t="shared" si="105"/>
        <v>0</v>
      </c>
      <c r="Q114" s="463">
        <f t="shared" si="106"/>
        <v>0</v>
      </c>
      <c r="R114" s="471">
        <f t="shared" si="107"/>
        <v>0</v>
      </c>
      <c r="S114" s="463">
        <f t="shared" si="108"/>
        <v>0</v>
      </c>
      <c r="T114" s="471">
        <f t="shared" si="109"/>
        <v>0</v>
      </c>
      <c r="U114" s="463">
        <f t="shared" si="110"/>
        <v>0</v>
      </c>
      <c r="V114" s="471">
        <f t="shared" si="111"/>
        <v>0</v>
      </c>
      <c r="W114" s="463">
        <f t="shared" si="112"/>
        <v>0</v>
      </c>
      <c r="X114" s="471">
        <f t="shared" si="113"/>
        <v>0</v>
      </c>
      <c r="Y114" s="463">
        <f t="shared" si="114"/>
        <v>0</v>
      </c>
      <c r="Z114" s="471">
        <f t="shared" si="115"/>
        <v>0</v>
      </c>
      <c r="AA114" s="463">
        <f t="shared" si="116"/>
        <v>0</v>
      </c>
      <c r="AB114" s="471">
        <f t="shared" si="117"/>
        <v>0</v>
      </c>
      <c r="AC114" s="463">
        <f t="shared" si="118"/>
        <v>0</v>
      </c>
      <c r="AD114" s="471">
        <f t="shared" si="119"/>
        <v>0</v>
      </c>
      <c r="AE114" s="463">
        <f t="shared" si="120"/>
        <v>0</v>
      </c>
      <c r="AF114" s="471">
        <f t="shared" si="121"/>
        <v>0</v>
      </c>
      <c r="AG114" s="463">
        <f t="shared" si="122"/>
        <v>0</v>
      </c>
      <c r="AH114" s="471">
        <f t="shared" si="123"/>
        <v>0</v>
      </c>
      <c r="AI114" s="463">
        <f t="shared" si="124"/>
        <v>0</v>
      </c>
      <c r="AJ114" s="471">
        <f t="shared" si="125"/>
        <v>0</v>
      </c>
      <c r="AK114" s="463">
        <f t="shared" si="126"/>
        <v>0</v>
      </c>
      <c r="AL114" s="471">
        <f t="shared" si="127"/>
        <v>0</v>
      </c>
      <c r="AM114" s="463">
        <f t="shared" si="128"/>
        <v>0</v>
      </c>
      <c r="AN114" s="471">
        <f t="shared" si="129"/>
        <v>0</v>
      </c>
      <c r="AO114" s="463">
        <f t="shared" si="130"/>
        <v>0</v>
      </c>
      <c r="AP114" s="471">
        <f t="shared" si="131"/>
        <v>0</v>
      </c>
      <c r="AQ114" s="463">
        <f t="shared" si="132"/>
        <v>0</v>
      </c>
      <c r="AR114" s="471">
        <f t="shared" si="133"/>
        <v>0</v>
      </c>
      <c r="AS114" s="463">
        <f t="shared" si="134"/>
        <v>0</v>
      </c>
      <c r="AT114" s="471">
        <f t="shared" si="135"/>
        <v>0</v>
      </c>
      <c r="AU114" s="463">
        <f t="shared" si="136"/>
        <v>0</v>
      </c>
      <c r="AV114" s="471">
        <f t="shared" si="137"/>
        <v>0</v>
      </c>
      <c r="AW114" s="463">
        <f t="shared" si="138"/>
        <v>0</v>
      </c>
      <c r="AX114" s="471">
        <f t="shared" si="139"/>
        <v>0</v>
      </c>
      <c r="AY114" s="463">
        <f t="shared" si="140"/>
        <v>0</v>
      </c>
      <c r="AZ114" s="471">
        <f t="shared" si="141"/>
        <v>0</v>
      </c>
      <c r="BA114" s="463">
        <f t="shared" si="142"/>
        <v>0</v>
      </c>
      <c r="BB114" s="471">
        <f t="shared" si="143"/>
        <v>0</v>
      </c>
      <c r="BC114" s="463">
        <f t="shared" si="144"/>
        <v>0</v>
      </c>
      <c r="BD114" s="471">
        <f t="shared" si="145"/>
        <v>0</v>
      </c>
      <c r="BE114" s="463">
        <f t="shared" si="146"/>
        <v>0</v>
      </c>
      <c r="BF114" s="471">
        <f t="shared" si="147"/>
        <v>0</v>
      </c>
      <c r="BG114" s="463">
        <f t="shared" si="148"/>
        <v>0</v>
      </c>
      <c r="BH114" s="471">
        <f t="shared" si="149"/>
        <v>0</v>
      </c>
      <c r="BI114" s="463">
        <f t="shared" si="150"/>
        <v>0</v>
      </c>
      <c r="BJ114" s="471">
        <f t="shared" si="151"/>
        <v>0</v>
      </c>
      <c r="BK114" s="463">
        <f t="shared" si="152"/>
        <v>0</v>
      </c>
      <c r="BL114" s="471">
        <f t="shared" si="153"/>
        <v>0</v>
      </c>
      <c r="BM114" s="463">
        <f t="shared" si="154"/>
        <v>0</v>
      </c>
      <c r="BN114" s="471">
        <f t="shared" si="155"/>
        <v>0</v>
      </c>
      <c r="BO114" s="463">
        <f t="shared" si="156"/>
        <v>0</v>
      </c>
      <c r="BP114" s="471">
        <f t="shared" si="157"/>
        <v>0</v>
      </c>
      <c r="BQ114" s="463">
        <f t="shared" si="158"/>
        <v>0</v>
      </c>
    </row>
    <row r="115" spans="1:69" x14ac:dyDescent="0.15">
      <c r="A115" s="448" t="str">
        <f t="shared" si="159"/>
        <v/>
      </c>
      <c r="B115" s="465" t="s">
        <v>442</v>
      </c>
      <c r="C115" s="466"/>
      <c r="D115" s="467"/>
      <c r="E115" s="468"/>
      <c r="F115" s="466"/>
      <c r="G115" s="472" t="str">
        <f t="shared" si="97"/>
        <v/>
      </c>
      <c r="H115" s="470"/>
      <c r="I115" s="463">
        <f t="shared" si="160"/>
        <v>0</v>
      </c>
      <c r="J115" s="471">
        <f t="shared" si="161"/>
        <v>0</v>
      </c>
      <c r="K115" s="463">
        <f t="shared" si="162"/>
        <v>0</v>
      </c>
      <c r="L115" s="471">
        <f t="shared" si="163"/>
        <v>0</v>
      </c>
      <c r="M115" s="463">
        <f t="shared" si="164"/>
        <v>0</v>
      </c>
      <c r="N115" s="471">
        <f t="shared" si="103"/>
        <v>0</v>
      </c>
      <c r="O115" s="463">
        <f t="shared" si="104"/>
        <v>0</v>
      </c>
      <c r="P115" s="471">
        <f t="shared" si="105"/>
        <v>0</v>
      </c>
      <c r="Q115" s="463">
        <f t="shared" si="106"/>
        <v>0</v>
      </c>
      <c r="R115" s="471">
        <f t="shared" si="107"/>
        <v>0</v>
      </c>
      <c r="S115" s="463">
        <f t="shared" si="108"/>
        <v>0</v>
      </c>
      <c r="T115" s="471">
        <f t="shared" si="109"/>
        <v>0</v>
      </c>
      <c r="U115" s="463">
        <f t="shared" si="110"/>
        <v>0</v>
      </c>
      <c r="V115" s="471">
        <f t="shared" si="111"/>
        <v>0</v>
      </c>
      <c r="W115" s="463">
        <f t="shared" si="112"/>
        <v>0</v>
      </c>
      <c r="X115" s="471">
        <f t="shared" si="113"/>
        <v>0</v>
      </c>
      <c r="Y115" s="463">
        <f t="shared" si="114"/>
        <v>0</v>
      </c>
      <c r="Z115" s="471">
        <f t="shared" si="115"/>
        <v>0</v>
      </c>
      <c r="AA115" s="463">
        <f t="shared" si="116"/>
        <v>0</v>
      </c>
      <c r="AB115" s="471">
        <f t="shared" si="117"/>
        <v>0</v>
      </c>
      <c r="AC115" s="463">
        <f t="shared" si="118"/>
        <v>0</v>
      </c>
      <c r="AD115" s="471">
        <f t="shared" si="119"/>
        <v>0</v>
      </c>
      <c r="AE115" s="463">
        <f t="shared" si="120"/>
        <v>0</v>
      </c>
      <c r="AF115" s="471">
        <f t="shared" si="121"/>
        <v>0</v>
      </c>
      <c r="AG115" s="463">
        <f t="shared" si="122"/>
        <v>0</v>
      </c>
      <c r="AH115" s="471">
        <f t="shared" si="123"/>
        <v>0</v>
      </c>
      <c r="AI115" s="463">
        <f t="shared" si="124"/>
        <v>0</v>
      </c>
      <c r="AJ115" s="471">
        <f t="shared" si="125"/>
        <v>0</v>
      </c>
      <c r="AK115" s="463">
        <f t="shared" si="126"/>
        <v>0</v>
      </c>
      <c r="AL115" s="471">
        <f t="shared" si="127"/>
        <v>0</v>
      </c>
      <c r="AM115" s="463">
        <f t="shared" si="128"/>
        <v>0</v>
      </c>
      <c r="AN115" s="471">
        <f t="shared" si="129"/>
        <v>0</v>
      </c>
      <c r="AO115" s="463">
        <f t="shared" si="130"/>
        <v>0</v>
      </c>
      <c r="AP115" s="471">
        <f t="shared" si="131"/>
        <v>0</v>
      </c>
      <c r="AQ115" s="463">
        <f t="shared" si="132"/>
        <v>0</v>
      </c>
      <c r="AR115" s="471">
        <f t="shared" si="133"/>
        <v>0</v>
      </c>
      <c r="AS115" s="463">
        <f t="shared" si="134"/>
        <v>0</v>
      </c>
      <c r="AT115" s="471">
        <f t="shared" si="135"/>
        <v>0</v>
      </c>
      <c r="AU115" s="463">
        <f t="shared" si="136"/>
        <v>0</v>
      </c>
      <c r="AV115" s="471">
        <f t="shared" si="137"/>
        <v>0</v>
      </c>
      <c r="AW115" s="463">
        <f t="shared" si="138"/>
        <v>0</v>
      </c>
      <c r="AX115" s="471">
        <f t="shared" si="139"/>
        <v>0</v>
      </c>
      <c r="AY115" s="463">
        <f t="shared" si="140"/>
        <v>0</v>
      </c>
      <c r="AZ115" s="471">
        <f t="shared" si="141"/>
        <v>0</v>
      </c>
      <c r="BA115" s="463">
        <f t="shared" si="142"/>
        <v>0</v>
      </c>
      <c r="BB115" s="471">
        <f t="shared" si="143"/>
        <v>0</v>
      </c>
      <c r="BC115" s="463">
        <f t="shared" si="144"/>
        <v>0</v>
      </c>
      <c r="BD115" s="471">
        <f t="shared" si="145"/>
        <v>0</v>
      </c>
      <c r="BE115" s="463">
        <f t="shared" si="146"/>
        <v>0</v>
      </c>
      <c r="BF115" s="471">
        <f t="shared" si="147"/>
        <v>0</v>
      </c>
      <c r="BG115" s="463">
        <f t="shared" si="148"/>
        <v>0</v>
      </c>
      <c r="BH115" s="471">
        <f t="shared" si="149"/>
        <v>0</v>
      </c>
      <c r="BI115" s="463">
        <f t="shared" si="150"/>
        <v>0</v>
      </c>
      <c r="BJ115" s="471">
        <f t="shared" si="151"/>
        <v>0</v>
      </c>
      <c r="BK115" s="463">
        <f t="shared" si="152"/>
        <v>0</v>
      </c>
      <c r="BL115" s="471">
        <f t="shared" si="153"/>
        <v>0</v>
      </c>
      <c r="BM115" s="463">
        <f t="shared" si="154"/>
        <v>0</v>
      </c>
      <c r="BN115" s="471">
        <f t="shared" si="155"/>
        <v>0</v>
      </c>
      <c r="BO115" s="463">
        <f t="shared" si="156"/>
        <v>0</v>
      </c>
      <c r="BP115" s="471">
        <f t="shared" si="157"/>
        <v>0</v>
      </c>
      <c r="BQ115" s="463">
        <f t="shared" si="158"/>
        <v>0</v>
      </c>
    </row>
    <row r="116" spans="1:69" x14ac:dyDescent="0.15">
      <c r="A116" s="448" t="str">
        <f t="shared" si="159"/>
        <v/>
      </c>
      <c r="B116" s="465" t="s">
        <v>442</v>
      </c>
      <c r="C116" s="466"/>
      <c r="D116" s="467"/>
      <c r="E116" s="468"/>
      <c r="F116" s="466"/>
      <c r="G116" s="472" t="str">
        <f t="shared" si="97"/>
        <v/>
      </c>
      <c r="H116" s="470"/>
      <c r="I116" s="463">
        <f t="shared" si="160"/>
        <v>0</v>
      </c>
      <c r="J116" s="471">
        <f t="shared" si="161"/>
        <v>0</v>
      </c>
      <c r="K116" s="463">
        <f t="shared" si="162"/>
        <v>0</v>
      </c>
      <c r="L116" s="471">
        <f t="shared" si="163"/>
        <v>0</v>
      </c>
      <c r="M116" s="463">
        <f t="shared" si="164"/>
        <v>0</v>
      </c>
      <c r="N116" s="471">
        <f t="shared" si="103"/>
        <v>0</v>
      </c>
      <c r="O116" s="463">
        <f t="shared" si="104"/>
        <v>0</v>
      </c>
      <c r="P116" s="471">
        <f t="shared" si="105"/>
        <v>0</v>
      </c>
      <c r="Q116" s="463">
        <f t="shared" si="106"/>
        <v>0</v>
      </c>
      <c r="R116" s="471">
        <f t="shared" si="107"/>
        <v>0</v>
      </c>
      <c r="S116" s="463">
        <f t="shared" si="108"/>
        <v>0</v>
      </c>
      <c r="T116" s="471">
        <f t="shared" si="109"/>
        <v>0</v>
      </c>
      <c r="U116" s="463">
        <f t="shared" si="110"/>
        <v>0</v>
      </c>
      <c r="V116" s="471">
        <f t="shared" si="111"/>
        <v>0</v>
      </c>
      <c r="W116" s="463">
        <f t="shared" si="112"/>
        <v>0</v>
      </c>
      <c r="X116" s="471">
        <f t="shared" si="113"/>
        <v>0</v>
      </c>
      <c r="Y116" s="463">
        <f t="shared" si="114"/>
        <v>0</v>
      </c>
      <c r="Z116" s="471">
        <f t="shared" si="115"/>
        <v>0</v>
      </c>
      <c r="AA116" s="463">
        <f t="shared" si="116"/>
        <v>0</v>
      </c>
      <c r="AB116" s="471">
        <f t="shared" si="117"/>
        <v>0</v>
      </c>
      <c r="AC116" s="463">
        <f t="shared" si="118"/>
        <v>0</v>
      </c>
      <c r="AD116" s="471">
        <f t="shared" si="119"/>
        <v>0</v>
      </c>
      <c r="AE116" s="463">
        <f t="shared" si="120"/>
        <v>0</v>
      </c>
      <c r="AF116" s="471">
        <f t="shared" si="121"/>
        <v>0</v>
      </c>
      <c r="AG116" s="463">
        <f t="shared" si="122"/>
        <v>0</v>
      </c>
      <c r="AH116" s="471">
        <f t="shared" si="123"/>
        <v>0</v>
      </c>
      <c r="AI116" s="463">
        <f t="shared" si="124"/>
        <v>0</v>
      </c>
      <c r="AJ116" s="471">
        <f t="shared" si="125"/>
        <v>0</v>
      </c>
      <c r="AK116" s="463">
        <f t="shared" si="126"/>
        <v>0</v>
      </c>
      <c r="AL116" s="471">
        <f t="shared" si="127"/>
        <v>0</v>
      </c>
      <c r="AM116" s="463">
        <f t="shared" si="128"/>
        <v>0</v>
      </c>
      <c r="AN116" s="471">
        <f t="shared" si="129"/>
        <v>0</v>
      </c>
      <c r="AO116" s="463">
        <f t="shared" si="130"/>
        <v>0</v>
      </c>
      <c r="AP116" s="471">
        <f t="shared" si="131"/>
        <v>0</v>
      </c>
      <c r="AQ116" s="463">
        <f t="shared" si="132"/>
        <v>0</v>
      </c>
      <c r="AR116" s="471">
        <f t="shared" si="133"/>
        <v>0</v>
      </c>
      <c r="AS116" s="463">
        <f t="shared" si="134"/>
        <v>0</v>
      </c>
      <c r="AT116" s="471">
        <f t="shared" si="135"/>
        <v>0</v>
      </c>
      <c r="AU116" s="463">
        <f t="shared" si="136"/>
        <v>0</v>
      </c>
      <c r="AV116" s="471">
        <f t="shared" si="137"/>
        <v>0</v>
      </c>
      <c r="AW116" s="463">
        <f t="shared" si="138"/>
        <v>0</v>
      </c>
      <c r="AX116" s="471">
        <f t="shared" si="139"/>
        <v>0</v>
      </c>
      <c r="AY116" s="463">
        <f t="shared" si="140"/>
        <v>0</v>
      </c>
      <c r="AZ116" s="471">
        <f t="shared" si="141"/>
        <v>0</v>
      </c>
      <c r="BA116" s="463">
        <f t="shared" si="142"/>
        <v>0</v>
      </c>
      <c r="BB116" s="471">
        <f t="shared" si="143"/>
        <v>0</v>
      </c>
      <c r="BC116" s="463">
        <f t="shared" si="144"/>
        <v>0</v>
      </c>
      <c r="BD116" s="471">
        <f t="shared" si="145"/>
        <v>0</v>
      </c>
      <c r="BE116" s="463">
        <f t="shared" si="146"/>
        <v>0</v>
      </c>
      <c r="BF116" s="471">
        <f t="shared" si="147"/>
        <v>0</v>
      </c>
      <c r="BG116" s="463">
        <f t="shared" si="148"/>
        <v>0</v>
      </c>
      <c r="BH116" s="471">
        <f t="shared" si="149"/>
        <v>0</v>
      </c>
      <c r="BI116" s="463">
        <f t="shared" si="150"/>
        <v>0</v>
      </c>
      <c r="BJ116" s="471">
        <f t="shared" si="151"/>
        <v>0</v>
      </c>
      <c r="BK116" s="463">
        <f t="shared" si="152"/>
        <v>0</v>
      </c>
      <c r="BL116" s="471">
        <f t="shared" si="153"/>
        <v>0</v>
      </c>
      <c r="BM116" s="463">
        <f t="shared" si="154"/>
        <v>0</v>
      </c>
      <c r="BN116" s="471">
        <f t="shared" si="155"/>
        <v>0</v>
      </c>
      <c r="BO116" s="463">
        <f t="shared" si="156"/>
        <v>0</v>
      </c>
      <c r="BP116" s="471">
        <f t="shared" si="157"/>
        <v>0</v>
      </c>
      <c r="BQ116" s="463">
        <f t="shared" si="158"/>
        <v>0</v>
      </c>
    </row>
    <row r="117" spans="1:69" x14ac:dyDescent="0.15">
      <c r="A117" s="448" t="str">
        <f t="shared" si="159"/>
        <v/>
      </c>
      <c r="B117" s="465" t="s">
        <v>442</v>
      </c>
      <c r="C117" s="466"/>
      <c r="D117" s="467"/>
      <c r="E117" s="468"/>
      <c r="F117" s="466"/>
      <c r="G117" s="472" t="str">
        <f t="shared" si="97"/>
        <v/>
      </c>
      <c r="H117" s="470"/>
      <c r="I117" s="463">
        <f t="shared" si="160"/>
        <v>0</v>
      </c>
      <c r="J117" s="471">
        <f t="shared" si="161"/>
        <v>0</v>
      </c>
      <c r="K117" s="463">
        <f t="shared" si="162"/>
        <v>0</v>
      </c>
      <c r="L117" s="471">
        <f t="shared" si="163"/>
        <v>0</v>
      </c>
      <c r="M117" s="463">
        <f t="shared" si="164"/>
        <v>0</v>
      </c>
      <c r="N117" s="471">
        <f t="shared" si="103"/>
        <v>0</v>
      </c>
      <c r="O117" s="463">
        <f t="shared" si="104"/>
        <v>0</v>
      </c>
      <c r="P117" s="471">
        <f t="shared" si="105"/>
        <v>0</v>
      </c>
      <c r="Q117" s="463">
        <f t="shared" si="106"/>
        <v>0</v>
      </c>
      <c r="R117" s="471">
        <f t="shared" si="107"/>
        <v>0</v>
      </c>
      <c r="S117" s="463">
        <f t="shared" si="108"/>
        <v>0</v>
      </c>
      <c r="T117" s="471">
        <f t="shared" si="109"/>
        <v>0</v>
      </c>
      <c r="U117" s="463">
        <f t="shared" si="110"/>
        <v>0</v>
      </c>
      <c r="V117" s="471">
        <f t="shared" si="111"/>
        <v>0</v>
      </c>
      <c r="W117" s="463">
        <f t="shared" si="112"/>
        <v>0</v>
      </c>
      <c r="X117" s="471">
        <f t="shared" si="113"/>
        <v>0</v>
      </c>
      <c r="Y117" s="463">
        <f t="shared" si="114"/>
        <v>0</v>
      </c>
      <c r="Z117" s="471">
        <f t="shared" si="115"/>
        <v>0</v>
      </c>
      <c r="AA117" s="463">
        <f t="shared" si="116"/>
        <v>0</v>
      </c>
      <c r="AB117" s="471">
        <f t="shared" si="117"/>
        <v>0</v>
      </c>
      <c r="AC117" s="463">
        <f t="shared" si="118"/>
        <v>0</v>
      </c>
      <c r="AD117" s="471">
        <f t="shared" si="119"/>
        <v>0</v>
      </c>
      <c r="AE117" s="463">
        <f t="shared" si="120"/>
        <v>0</v>
      </c>
      <c r="AF117" s="471">
        <f t="shared" si="121"/>
        <v>0</v>
      </c>
      <c r="AG117" s="463">
        <f t="shared" si="122"/>
        <v>0</v>
      </c>
      <c r="AH117" s="471">
        <f t="shared" si="123"/>
        <v>0</v>
      </c>
      <c r="AI117" s="463">
        <f t="shared" si="124"/>
        <v>0</v>
      </c>
      <c r="AJ117" s="471">
        <f t="shared" si="125"/>
        <v>0</v>
      </c>
      <c r="AK117" s="463">
        <f t="shared" si="126"/>
        <v>0</v>
      </c>
      <c r="AL117" s="471">
        <f t="shared" si="127"/>
        <v>0</v>
      </c>
      <c r="AM117" s="463">
        <f t="shared" si="128"/>
        <v>0</v>
      </c>
      <c r="AN117" s="471">
        <f t="shared" si="129"/>
        <v>0</v>
      </c>
      <c r="AO117" s="463">
        <f t="shared" si="130"/>
        <v>0</v>
      </c>
      <c r="AP117" s="471">
        <f t="shared" si="131"/>
        <v>0</v>
      </c>
      <c r="AQ117" s="463">
        <f t="shared" si="132"/>
        <v>0</v>
      </c>
      <c r="AR117" s="471">
        <f t="shared" si="133"/>
        <v>0</v>
      </c>
      <c r="AS117" s="463">
        <f t="shared" si="134"/>
        <v>0</v>
      </c>
      <c r="AT117" s="471">
        <f t="shared" si="135"/>
        <v>0</v>
      </c>
      <c r="AU117" s="463">
        <f t="shared" si="136"/>
        <v>0</v>
      </c>
      <c r="AV117" s="471">
        <f t="shared" si="137"/>
        <v>0</v>
      </c>
      <c r="AW117" s="463">
        <f t="shared" si="138"/>
        <v>0</v>
      </c>
      <c r="AX117" s="471">
        <f t="shared" si="139"/>
        <v>0</v>
      </c>
      <c r="AY117" s="463">
        <f t="shared" si="140"/>
        <v>0</v>
      </c>
      <c r="AZ117" s="471">
        <f t="shared" si="141"/>
        <v>0</v>
      </c>
      <c r="BA117" s="463">
        <f t="shared" si="142"/>
        <v>0</v>
      </c>
      <c r="BB117" s="471">
        <f t="shared" si="143"/>
        <v>0</v>
      </c>
      <c r="BC117" s="463">
        <f t="shared" si="144"/>
        <v>0</v>
      </c>
      <c r="BD117" s="471">
        <f t="shared" si="145"/>
        <v>0</v>
      </c>
      <c r="BE117" s="463">
        <f t="shared" si="146"/>
        <v>0</v>
      </c>
      <c r="BF117" s="471">
        <f t="shared" si="147"/>
        <v>0</v>
      </c>
      <c r="BG117" s="463">
        <f t="shared" si="148"/>
        <v>0</v>
      </c>
      <c r="BH117" s="471">
        <f t="shared" si="149"/>
        <v>0</v>
      </c>
      <c r="BI117" s="463">
        <f t="shared" si="150"/>
        <v>0</v>
      </c>
      <c r="BJ117" s="471">
        <f t="shared" si="151"/>
        <v>0</v>
      </c>
      <c r="BK117" s="463">
        <f t="shared" si="152"/>
        <v>0</v>
      </c>
      <c r="BL117" s="471">
        <f t="shared" si="153"/>
        <v>0</v>
      </c>
      <c r="BM117" s="463">
        <f t="shared" si="154"/>
        <v>0</v>
      </c>
      <c r="BN117" s="471">
        <f t="shared" si="155"/>
        <v>0</v>
      </c>
      <c r="BO117" s="463">
        <f t="shared" si="156"/>
        <v>0</v>
      </c>
      <c r="BP117" s="471">
        <f t="shared" si="157"/>
        <v>0</v>
      </c>
      <c r="BQ117" s="463">
        <f t="shared" si="158"/>
        <v>0</v>
      </c>
    </row>
    <row r="118" spans="1:69" x14ac:dyDescent="0.15">
      <c r="A118" s="448" t="str">
        <f t="shared" si="159"/>
        <v/>
      </c>
      <c r="B118" s="465" t="s">
        <v>442</v>
      </c>
      <c r="C118" s="466"/>
      <c r="D118" s="467"/>
      <c r="E118" s="468"/>
      <c r="F118" s="466"/>
      <c r="G118" s="472" t="str">
        <f t="shared" si="97"/>
        <v/>
      </c>
      <c r="H118" s="470"/>
      <c r="I118" s="463">
        <f t="shared" si="160"/>
        <v>0</v>
      </c>
      <c r="J118" s="471">
        <f t="shared" si="161"/>
        <v>0</v>
      </c>
      <c r="K118" s="463">
        <f t="shared" si="162"/>
        <v>0</v>
      </c>
      <c r="L118" s="471">
        <f t="shared" si="163"/>
        <v>0</v>
      </c>
      <c r="M118" s="463">
        <f t="shared" si="164"/>
        <v>0</v>
      </c>
      <c r="N118" s="471">
        <f t="shared" si="103"/>
        <v>0</v>
      </c>
      <c r="O118" s="463">
        <f t="shared" si="104"/>
        <v>0</v>
      </c>
      <c r="P118" s="471">
        <f t="shared" si="105"/>
        <v>0</v>
      </c>
      <c r="Q118" s="463">
        <f t="shared" si="106"/>
        <v>0</v>
      </c>
      <c r="R118" s="471">
        <f t="shared" si="107"/>
        <v>0</v>
      </c>
      <c r="S118" s="463">
        <f t="shared" si="108"/>
        <v>0</v>
      </c>
      <c r="T118" s="471">
        <f t="shared" si="109"/>
        <v>0</v>
      </c>
      <c r="U118" s="463">
        <f t="shared" si="110"/>
        <v>0</v>
      </c>
      <c r="V118" s="471">
        <f t="shared" si="111"/>
        <v>0</v>
      </c>
      <c r="W118" s="463">
        <f t="shared" si="112"/>
        <v>0</v>
      </c>
      <c r="X118" s="471">
        <f t="shared" si="113"/>
        <v>0</v>
      </c>
      <c r="Y118" s="463">
        <f t="shared" si="114"/>
        <v>0</v>
      </c>
      <c r="Z118" s="471">
        <f t="shared" si="115"/>
        <v>0</v>
      </c>
      <c r="AA118" s="463">
        <f t="shared" si="116"/>
        <v>0</v>
      </c>
      <c r="AB118" s="471">
        <f t="shared" si="117"/>
        <v>0</v>
      </c>
      <c r="AC118" s="463">
        <f t="shared" si="118"/>
        <v>0</v>
      </c>
      <c r="AD118" s="471">
        <f t="shared" si="119"/>
        <v>0</v>
      </c>
      <c r="AE118" s="463">
        <f t="shared" si="120"/>
        <v>0</v>
      </c>
      <c r="AF118" s="471">
        <f t="shared" si="121"/>
        <v>0</v>
      </c>
      <c r="AG118" s="463">
        <f t="shared" si="122"/>
        <v>0</v>
      </c>
      <c r="AH118" s="471">
        <f t="shared" si="123"/>
        <v>0</v>
      </c>
      <c r="AI118" s="463">
        <f t="shared" si="124"/>
        <v>0</v>
      </c>
      <c r="AJ118" s="471">
        <f t="shared" si="125"/>
        <v>0</v>
      </c>
      <c r="AK118" s="463">
        <f t="shared" si="126"/>
        <v>0</v>
      </c>
      <c r="AL118" s="471">
        <f t="shared" si="127"/>
        <v>0</v>
      </c>
      <c r="AM118" s="463">
        <f t="shared" si="128"/>
        <v>0</v>
      </c>
      <c r="AN118" s="471">
        <f t="shared" si="129"/>
        <v>0</v>
      </c>
      <c r="AO118" s="463">
        <f t="shared" si="130"/>
        <v>0</v>
      </c>
      <c r="AP118" s="471">
        <f t="shared" si="131"/>
        <v>0</v>
      </c>
      <c r="AQ118" s="463">
        <f t="shared" si="132"/>
        <v>0</v>
      </c>
      <c r="AR118" s="471">
        <f t="shared" si="133"/>
        <v>0</v>
      </c>
      <c r="AS118" s="463">
        <f t="shared" si="134"/>
        <v>0</v>
      </c>
      <c r="AT118" s="471">
        <f t="shared" si="135"/>
        <v>0</v>
      </c>
      <c r="AU118" s="463">
        <f t="shared" si="136"/>
        <v>0</v>
      </c>
      <c r="AV118" s="471">
        <f t="shared" si="137"/>
        <v>0</v>
      </c>
      <c r="AW118" s="463">
        <f t="shared" si="138"/>
        <v>0</v>
      </c>
      <c r="AX118" s="471">
        <f t="shared" si="139"/>
        <v>0</v>
      </c>
      <c r="AY118" s="463">
        <f t="shared" si="140"/>
        <v>0</v>
      </c>
      <c r="AZ118" s="471">
        <f t="shared" si="141"/>
        <v>0</v>
      </c>
      <c r="BA118" s="463">
        <f t="shared" si="142"/>
        <v>0</v>
      </c>
      <c r="BB118" s="471">
        <f t="shared" si="143"/>
        <v>0</v>
      </c>
      <c r="BC118" s="463">
        <f t="shared" si="144"/>
        <v>0</v>
      </c>
      <c r="BD118" s="471">
        <f t="shared" si="145"/>
        <v>0</v>
      </c>
      <c r="BE118" s="463">
        <f t="shared" si="146"/>
        <v>0</v>
      </c>
      <c r="BF118" s="471">
        <f t="shared" si="147"/>
        <v>0</v>
      </c>
      <c r="BG118" s="463">
        <f t="shared" si="148"/>
        <v>0</v>
      </c>
      <c r="BH118" s="471">
        <f t="shared" si="149"/>
        <v>0</v>
      </c>
      <c r="BI118" s="463">
        <f t="shared" si="150"/>
        <v>0</v>
      </c>
      <c r="BJ118" s="471">
        <f t="shared" si="151"/>
        <v>0</v>
      </c>
      <c r="BK118" s="463">
        <f t="shared" si="152"/>
        <v>0</v>
      </c>
      <c r="BL118" s="471">
        <f t="shared" si="153"/>
        <v>0</v>
      </c>
      <c r="BM118" s="463">
        <f t="shared" si="154"/>
        <v>0</v>
      </c>
      <c r="BN118" s="471">
        <f t="shared" si="155"/>
        <v>0</v>
      </c>
      <c r="BO118" s="463">
        <f t="shared" si="156"/>
        <v>0</v>
      </c>
      <c r="BP118" s="471">
        <f t="shared" si="157"/>
        <v>0</v>
      </c>
      <c r="BQ118" s="463">
        <f t="shared" si="158"/>
        <v>0</v>
      </c>
    </row>
    <row r="119" spans="1:69" x14ac:dyDescent="0.15">
      <c r="A119" s="448" t="str">
        <f t="shared" si="159"/>
        <v/>
      </c>
      <c r="B119" s="465" t="s">
        <v>442</v>
      </c>
      <c r="C119" s="466"/>
      <c r="D119" s="467"/>
      <c r="E119" s="468"/>
      <c r="F119" s="466"/>
      <c r="G119" s="472" t="str">
        <f t="shared" si="97"/>
        <v/>
      </c>
      <c r="H119" s="470"/>
      <c r="I119" s="463">
        <f t="shared" si="160"/>
        <v>0</v>
      </c>
      <c r="J119" s="471">
        <f t="shared" si="161"/>
        <v>0</v>
      </c>
      <c r="K119" s="463">
        <f t="shared" si="162"/>
        <v>0</v>
      </c>
      <c r="L119" s="471">
        <f t="shared" si="163"/>
        <v>0</v>
      </c>
      <c r="M119" s="463">
        <f t="shared" si="164"/>
        <v>0</v>
      </c>
      <c r="N119" s="471">
        <f t="shared" si="103"/>
        <v>0</v>
      </c>
      <c r="O119" s="463">
        <f t="shared" si="104"/>
        <v>0</v>
      </c>
      <c r="P119" s="471">
        <f t="shared" si="105"/>
        <v>0</v>
      </c>
      <c r="Q119" s="463">
        <f t="shared" si="106"/>
        <v>0</v>
      </c>
      <c r="R119" s="471">
        <f t="shared" si="107"/>
        <v>0</v>
      </c>
      <c r="S119" s="463">
        <f t="shared" si="108"/>
        <v>0</v>
      </c>
      <c r="T119" s="471">
        <f t="shared" si="109"/>
        <v>0</v>
      </c>
      <c r="U119" s="463">
        <f t="shared" si="110"/>
        <v>0</v>
      </c>
      <c r="V119" s="471">
        <f t="shared" si="111"/>
        <v>0</v>
      </c>
      <c r="W119" s="463">
        <f t="shared" si="112"/>
        <v>0</v>
      </c>
      <c r="X119" s="471">
        <f t="shared" si="113"/>
        <v>0</v>
      </c>
      <c r="Y119" s="463">
        <f t="shared" si="114"/>
        <v>0</v>
      </c>
      <c r="Z119" s="471">
        <f t="shared" si="115"/>
        <v>0</v>
      </c>
      <c r="AA119" s="463">
        <f t="shared" si="116"/>
        <v>0</v>
      </c>
      <c r="AB119" s="471">
        <f t="shared" si="117"/>
        <v>0</v>
      </c>
      <c r="AC119" s="463">
        <f t="shared" si="118"/>
        <v>0</v>
      </c>
      <c r="AD119" s="471">
        <f t="shared" si="119"/>
        <v>0</v>
      </c>
      <c r="AE119" s="463">
        <f t="shared" si="120"/>
        <v>0</v>
      </c>
      <c r="AF119" s="471">
        <f t="shared" si="121"/>
        <v>0</v>
      </c>
      <c r="AG119" s="463">
        <f t="shared" si="122"/>
        <v>0</v>
      </c>
      <c r="AH119" s="471">
        <f t="shared" si="123"/>
        <v>0</v>
      </c>
      <c r="AI119" s="463">
        <f t="shared" si="124"/>
        <v>0</v>
      </c>
      <c r="AJ119" s="471">
        <f t="shared" si="125"/>
        <v>0</v>
      </c>
      <c r="AK119" s="463">
        <f t="shared" si="126"/>
        <v>0</v>
      </c>
      <c r="AL119" s="471">
        <f t="shared" si="127"/>
        <v>0</v>
      </c>
      <c r="AM119" s="463">
        <f t="shared" si="128"/>
        <v>0</v>
      </c>
      <c r="AN119" s="471">
        <f t="shared" si="129"/>
        <v>0</v>
      </c>
      <c r="AO119" s="463">
        <f t="shared" si="130"/>
        <v>0</v>
      </c>
      <c r="AP119" s="471">
        <f t="shared" si="131"/>
        <v>0</v>
      </c>
      <c r="AQ119" s="463">
        <f t="shared" si="132"/>
        <v>0</v>
      </c>
      <c r="AR119" s="471">
        <f t="shared" si="133"/>
        <v>0</v>
      </c>
      <c r="AS119" s="463">
        <f t="shared" si="134"/>
        <v>0</v>
      </c>
      <c r="AT119" s="471">
        <f t="shared" si="135"/>
        <v>0</v>
      </c>
      <c r="AU119" s="463">
        <f t="shared" si="136"/>
        <v>0</v>
      </c>
      <c r="AV119" s="471">
        <f t="shared" si="137"/>
        <v>0</v>
      </c>
      <c r="AW119" s="463">
        <f t="shared" si="138"/>
        <v>0</v>
      </c>
      <c r="AX119" s="471">
        <f t="shared" si="139"/>
        <v>0</v>
      </c>
      <c r="AY119" s="463">
        <f t="shared" si="140"/>
        <v>0</v>
      </c>
      <c r="AZ119" s="471">
        <f t="shared" si="141"/>
        <v>0</v>
      </c>
      <c r="BA119" s="463">
        <f t="shared" si="142"/>
        <v>0</v>
      </c>
      <c r="BB119" s="471">
        <f t="shared" si="143"/>
        <v>0</v>
      </c>
      <c r="BC119" s="463">
        <f t="shared" si="144"/>
        <v>0</v>
      </c>
      <c r="BD119" s="471">
        <f t="shared" si="145"/>
        <v>0</v>
      </c>
      <c r="BE119" s="463">
        <f t="shared" si="146"/>
        <v>0</v>
      </c>
      <c r="BF119" s="471">
        <f t="shared" si="147"/>
        <v>0</v>
      </c>
      <c r="BG119" s="463">
        <f t="shared" si="148"/>
        <v>0</v>
      </c>
      <c r="BH119" s="471">
        <f t="shared" si="149"/>
        <v>0</v>
      </c>
      <c r="BI119" s="463">
        <f t="shared" si="150"/>
        <v>0</v>
      </c>
      <c r="BJ119" s="471">
        <f t="shared" si="151"/>
        <v>0</v>
      </c>
      <c r="BK119" s="463">
        <f t="shared" si="152"/>
        <v>0</v>
      </c>
      <c r="BL119" s="471">
        <f t="shared" si="153"/>
        <v>0</v>
      </c>
      <c r="BM119" s="463">
        <f t="shared" si="154"/>
        <v>0</v>
      </c>
      <c r="BN119" s="471">
        <f t="shared" si="155"/>
        <v>0</v>
      </c>
      <c r="BO119" s="463">
        <f t="shared" si="156"/>
        <v>0</v>
      </c>
      <c r="BP119" s="471">
        <f t="shared" si="157"/>
        <v>0</v>
      </c>
      <c r="BQ119" s="463">
        <f t="shared" si="158"/>
        <v>0</v>
      </c>
    </row>
    <row r="120" spans="1:69" x14ac:dyDescent="0.15">
      <c r="A120" s="448" t="str">
        <f t="shared" si="159"/>
        <v/>
      </c>
      <c r="B120" s="465" t="s">
        <v>442</v>
      </c>
      <c r="C120" s="466"/>
      <c r="D120" s="467"/>
      <c r="E120" s="468"/>
      <c r="F120" s="466"/>
      <c r="G120" s="472" t="str">
        <f t="shared" si="97"/>
        <v/>
      </c>
      <c r="H120" s="470"/>
      <c r="I120" s="463">
        <f t="shared" si="160"/>
        <v>0</v>
      </c>
      <c r="J120" s="471">
        <f t="shared" si="161"/>
        <v>0</v>
      </c>
      <c r="K120" s="463">
        <f t="shared" si="162"/>
        <v>0</v>
      </c>
      <c r="L120" s="471">
        <f t="shared" si="163"/>
        <v>0</v>
      </c>
      <c r="M120" s="463">
        <f t="shared" si="164"/>
        <v>0</v>
      </c>
      <c r="N120" s="471">
        <f t="shared" si="103"/>
        <v>0</v>
      </c>
      <c r="O120" s="463">
        <f t="shared" si="104"/>
        <v>0</v>
      </c>
      <c r="P120" s="471">
        <f t="shared" si="105"/>
        <v>0</v>
      </c>
      <c r="Q120" s="463">
        <f t="shared" si="106"/>
        <v>0</v>
      </c>
      <c r="R120" s="471">
        <f t="shared" si="107"/>
        <v>0</v>
      </c>
      <c r="S120" s="463">
        <f t="shared" si="108"/>
        <v>0</v>
      </c>
      <c r="T120" s="471">
        <f t="shared" si="109"/>
        <v>0</v>
      </c>
      <c r="U120" s="463">
        <f t="shared" si="110"/>
        <v>0</v>
      </c>
      <c r="V120" s="471">
        <f t="shared" si="111"/>
        <v>0</v>
      </c>
      <c r="W120" s="463">
        <f t="shared" si="112"/>
        <v>0</v>
      </c>
      <c r="X120" s="471">
        <f t="shared" si="113"/>
        <v>0</v>
      </c>
      <c r="Y120" s="463">
        <f t="shared" si="114"/>
        <v>0</v>
      </c>
      <c r="Z120" s="471">
        <f t="shared" si="115"/>
        <v>0</v>
      </c>
      <c r="AA120" s="463">
        <f t="shared" si="116"/>
        <v>0</v>
      </c>
      <c r="AB120" s="471">
        <f t="shared" si="117"/>
        <v>0</v>
      </c>
      <c r="AC120" s="463">
        <f t="shared" si="118"/>
        <v>0</v>
      </c>
      <c r="AD120" s="471">
        <f t="shared" si="119"/>
        <v>0</v>
      </c>
      <c r="AE120" s="463">
        <f t="shared" si="120"/>
        <v>0</v>
      </c>
      <c r="AF120" s="471">
        <f t="shared" si="121"/>
        <v>0</v>
      </c>
      <c r="AG120" s="463">
        <f t="shared" si="122"/>
        <v>0</v>
      </c>
      <c r="AH120" s="471">
        <f t="shared" si="123"/>
        <v>0</v>
      </c>
      <c r="AI120" s="463">
        <f t="shared" si="124"/>
        <v>0</v>
      </c>
      <c r="AJ120" s="471">
        <f t="shared" si="125"/>
        <v>0</v>
      </c>
      <c r="AK120" s="463">
        <f t="shared" si="126"/>
        <v>0</v>
      </c>
      <c r="AL120" s="471">
        <f t="shared" si="127"/>
        <v>0</v>
      </c>
      <c r="AM120" s="463">
        <f t="shared" si="128"/>
        <v>0</v>
      </c>
      <c r="AN120" s="471">
        <f t="shared" si="129"/>
        <v>0</v>
      </c>
      <c r="AO120" s="463">
        <f t="shared" si="130"/>
        <v>0</v>
      </c>
      <c r="AP120" s="471">
        <f t="shared" si="131"/>
        <v>0</v>
      </c>
      <c r="AQ120" s="463">
        <f t="shared" si="132"/>
        <v>0</v>
      </c>
      <c r="AR120" s="471">
        <f t="shared" si="133"/>
        <v>0</v>
      </c>
      <c r="AS120" s="463">
        <f t="shared" si="134"/>
        <v>0</v>
      </c>
      <c r="AT120" s="471">
        <f t="shared" si="135"/>
        <v>0</v>
      </c>
      <c r="AU120" s="463">
        <f t="shared" si="136"/>
        <v>0</v>
      </c>
      <c r="AV120" s="471">
        <f t="shared" si="137"/>
        <v>0</v>
      </c>
      <c r="AW120" s="463">
        <f t="shared" si="138"/>
        <v>0</v>
      </c>
      <c r="AX120" s="471">
        <f t="shared" si="139"/>
        <v>0</v>
      </c>
      <c r="AY120" s="463">
        <f t="shared" si="140"/>
        <v>0</v>
      </c>
      <c r="AZ120" s="471">
        <f t="shared" si="141"/>
        <v>0</v>
      </c>
      <c r="BA120" s="463">
        <f t="shared" si="142"/>
        <v>0</v>
      </c>
      <c r="BB120" s="471">
        <f t="shared" si="143"/>
        <v>0</v>
      </c>
      <c r="BC120" s="463">
        <f t="shared" si="144"/>
        <v>0</v>
      </c>
      <c r="BD120" s="471">
        <f t="shared" si="145"/>
        <v>0</v>
      </c>
      <c r="BE120" s="463">
        <f t="shared" si="146"/>
        <v>0</v>
      </c>
      <c r="BF120" s="471">
        <f t="shared" si="147"/>
        <v>0</v>
      </c>
      <c r="BG120" s="463">
        <f t="shared" si="148"/>
        <v>0</v>
      </c>
      <c r="BH120" s="471">
        <f t="shared" si="149"/>
        <v>0</v>
      </c>
      <c r="BI120" s="463">
        <f t="shared" si="150"/>
        <v>0</v>
      </c>
      <c r="BJ120" s="471">
        <f t="shared" si="151"/>
        <v>0</v>
      </c>
      <c r="BK120" s="463">
        <f t="shared" si="152"/>
        <v>0</v>
      </c>
      <c r="BL120" s="471">
        <f t="shared" si="153"/>
        <v>0</v>
      </c>
      <c r="BM120" s="463">
        <f t="shared" si="154"/>
        <v>0</v>
      </c>
      <c r="BN120" s="471">
        <f t="shared" si="155"/>
        <v>0</v>
      </c>
      <c r="BO120" s="463">
        <f t="shared" si="156"/>
        <v>0</v>
      </c>
      <c r="BP120" s="471">
        <f t="shared" si="157"/>
        <v>0</v>
      </c>
      <c r="BQ120" s="463">
        <f t="shared" si="158"/>
        <v>0</v>
      </c>
    </row>
    <row r="121" spans="1:69" x14ac:dyDescent="0.15">
      <c r="A121" s="448" t="str">
        <f t="shared" si="159"/>
        <v/>
      </c>
      <c r="B121" s="465" t="s">
        <v>442</v>
      </c>
      <c r="C121" s="466"/>
      <c r="D121" s="467"/>
      <c r="E121" s="468"/>
      <c r="F121" s="466"/>
      <c r="G121" s="472" t="str">
        <f t="shared" si="97"/>
        <v/>
      </c>
      <c r="H121" s="470"/>
      <c r="I121" s="463">
        <f t="shared" si="160"/>
        <v>0</v>
      </c>
      <c r="J121" s="471">
        <f t="shared" si="161"/>
        <v>0</v>
      </c>
      <c r="K121" s="463">
        <f t="shared" si="162"/>
        <v>0</v>
      </c>
      <c r="L121" s="471">
        <f t="shared" si="163"/>
        <v>0</v>
      </c>
      <c r="M121" s="463">
        <f t="shared" si="164"/>
        <v>0</v>
      </c>
      <c r="N121" s="471">
        <f t="shared" si="103"/>
        <v>0</v>
      </c>
      <c r="O121" s="463">
        <f t="shared" si="104"/>
        <v>0</v>
      </c>
      <c r="P121" s="471">
        <f t="shared" si="105"/>
        <v>0</v>
      </c>
      <c r="Q121" s="463">
        <f t="shared" si="106"/>
        <v>0</v>
      </c>
      <c r="R121" s="471">
        <f t="shared" si="107"/>
        <v>0</v>
      </c>
      <c r="S121" s="463">
        <f t="shared" si="108"/>
        <v>0</v>
      </c>
      <c r="T121" s="471">
        <f t="shared" si="109"/>
        <v>0</v>
      </c>
      <c r="U121" s="463">
        <f t="shared" si="110"/>
        <v>0</v>
      </c>
      <c r="V121" s="471">
        <f t="shared" si="111"/>
        <v>0</v>
      </c>
      <c r="W121" s="463">
        <f t="shared" si="112"/>
        <v>0</v>
      </c>
      <c r="X121" s="471">
        <f t="shared" si="113"/>
        <v>0</v>
      </c>
      <c r="Y121" s="463">
        <f t="shared" si="114"/>
        <v>0</v>
      </c>
      <c r="Z121" s="471">
        <f t="shared" si="115"/>
        <v>0</v>
      </c>
      <c r="AA121" s="463">
        <f t="shared" si="116"/>
        <v>0</v>
      </c>
      <c r="AB121" s="471">
        <f t="shared" si="117"/>
        <v>0</v>
      </c>
      <c r="AC121" s="463">
        <f t="shared" si="118"/>
        <v>0</v>
      </c>
      <c r="AD121" s="471">
        <f t="shared" si="119"/>
        <v>0</v>
      </c>
      <c r="AE121" s="463">
        <f t="shared" si="120"/>
        <v>0</v>
      </c>
      <c r="AF121" s="471">
        <f t="shared" si="121"/>
        <v>0</v>
      </c>
      <c r="AG121" s="463">
        <f t="shared" si="122"/>
        <v>0</v>
      </c>
      <c r="AH121" s="471">
        <f t="shared" si="123"/>
        <v>0</v>
      </c>
      <c r="AI121" s="463">
        <f t="shared" si="124"/>
        <v>0</v>
      </c>
      <c r="AJ121" s="471">
        <f t="shared" si="125"/>
        <v>0</v>
      </c>
      <c r="AK121" s="463">
        <f t="shared" si="126"/>
        <v>0</v>
      </c>
      <c r="AL121" s="471">
        <f t="shared" si="127"/>
        <v>0</v>
      </c>
      <c r="AM121" s="463">
        <f t="shared" si="128"/>
        <v>0</v>
      </c>
      <c r="AN121" s="471">
        <f t="shared" si="129"/>
        <v>0</v>
      </c>
      <c r="AO121" s="463">
        <f t="shared" si="130"/>
        <v>0</v>
      </c>
      <c r="AP121" s="471">
        <f t="shared" si="131"/>
        <v>0</v>
      </c>
      <c r="AQ121" s="463">
        <f t="shared" si="132"/>
        <v>0</v>
      </c>
      <c r="AR121" s="471">
        <f t="shared" si="133"/>
        <v>0</v>
      </c>
      <c r="AS121" s="463">
        <f t="shared" si="134"/>
        <v>0</v>
      </c>
      <c r="AT121" s="471">
        <f t="shared" si="135"/>
        <v>0</v>
      </c>
      <c r="AU121" s="463">
        <f t="shared" si="136"/>
        <v>0</v>
      </c>
      <c r="AV121" s="471">
        <f t="shared" si="137"/>
        <v>0</v>
      </c>
      <c r="AW121" s="463">
        <f t="shared" si="138"/>
        <v>0</v>
      </c>
      <c r="AX121" s="471">
        <f t="shared" si="139"/>
        <v>0</v>
      </c>
      <c r="AY121" s="463">
        <f t="shared" si="140"/>
        <v>0</v>
      </c>
      <c r="AZ121" s="471">
        <f t="shared" si="141"/>
        <v>0</v>
      </c>
      <c r="BA121" s="463">
        <f t="shared" si="142"/>
        <v>0</v>
      </c>
      <c r="BB121" s="471">
        <f t="shared" si="143"/>
        <v>0</v>
      </c>
      <c r="BC121" s="463">
        <f t="shared" si="144"/>
        <v>0</v>
      </c>
      <c r="BD121" s="471">
        <f t="shared" si="145"/>
        <v>0</v>
      </c>
      <c r="BE121" s="463">
        <f t="shared" si="146"/>
        <v>0</v>
      </c>
      <c r="BF121" s="471">
        <f t="shared" si="147"/>
        <v>0</v>
      </c>
      <c r="BG121" s="463">
        <f t="shared" si="148"/>
        <v>0</v>
      </c>
      <c r="BH121" s="471">
        <f t="shared" si="149"/>
        <v>0</v>
      </c>
      <c r="BI121" s="463">
        <f t="shared" si="150"/>
        <v>0</v>
      </c>
      <c r="BJ121" s="471">
        <f t="shared" si="151"/>
        <v>0</v>
      </c>
      <c r="BK121" s="463">
        <f t="shared" si="152"/>
        <v>0</v>
      </c>
      <c r="BL121" s="471">
        <f t="shared" si="153"/>
        <v>0</v>
      </c>
      <c r="BM121" s="463">
        <f t="shared" si="154"/>
        <v>0</v>
      </c>
      <c r="BN121" s="471">
        <f t="shared" si="155"/>
        <v>0</v>
      </c>
      <c r="BO121" s="463">
        <f t="shared" si="156"/>
        <v>0</v>
      </c>
      <c r="BP121" s="471">
        <f t="shared" si="157"/>
        <v>0</v>
      </c>
      <c r="BQ121" s="463">
        <f t="shared" si="158"/>
        <v>0</v>
      </c>
    </row>
    <row r="122" spans="1:69" x14ac:dyDescent="0.15">
      <c r="A122" s="448" t="str">
        <f t="shared" si="159"/>
        <v/>
      </c>
      <c r="B122" s="465" t="s">
        <v>442</v>
      </c>
      <c r="C122" s="466"/>
      <c r="D122" s="467"/>
      <c r="E122" s="468"/>
      <c r="F122" s="466"/>
      <c r="G122" s="472" t="str">
        <f t="shared" si="97"/>
        <v/>
      </c>
      <c r="H122" s="470"/>
      <c r="I122" s="463">
        <f t="shared" si="160"/>
        <v>0</v>
      </c>
      <c r="J122" s="471">
        <f t="shared" si="161"/>
        <v>0</v>
      </c>
      <c r="K122" s="463">
        <f t="shared" si="162"/>
        <v>0</v>
      </c>
      <c r="L122" s="471">
        <f t="shared" si="163"/>
        <v>0</v>
      </c>
      <c r="M122" s="463">
        <f t="shared" si="164"/>
        <v>0</v>
      </c>
      <c r="N122" s="471">
        <f t="shared" si="103"/>
        <v>0</v>
      </c>
      <c r="O122" s="463">
        <f t="shared" si="104"/>
        <v>0</v>
      </c>
      <c r="P122" s="471">
        <f t="shared" si="105"/>
        <v>0</v>
      </c>
      <c r="Q122" s="463">
        <f t="shared" si="106"/>
        <v>0</v>
      </c>
      <c r="R122" s="471">
        <f t="shared" si="107"/>
        <v>0</v>
      </c>
      <c r="S122" s="463">
        <f t="shared" si="108"/>
        <v>0</v>
      </c>
      <c r="T122" s="471">
        <f t="shared" si="109"/>
        <v>0</v>
      </c>
      <c r="U122" s="463">
        <f t="shared" si="110"/>
        <v>0</v>
      </c>
      <c r="V122" s="471">
        <f t="shared" si="111"/>
        <v>0</v>
      </c>
      <c r="W122" s="463">
        <f t="shared" si="112"/>
        <v>0</v>
      </c>
      <c r="X122" s="471">
        <f t="shared" si="113"/>
        <v>0</v>
      </c>
      <c r="Y122" s="463">
        <f t="shared" si="114"/>
        <v>0</v>
      </c>
      <c r="Z122" s="471">
        <f t="shared" si="115"/>
        <v>0</v>
      </c>
      <c r="AA122" s="463">
        <f t="shared" si="116"/>
        <v>0</v>
      </c>
      <c r="AB122" s="471">
        <f t="shared" si="117"/>
        <v>0</v>
      </c>
      <c r="AC122" s="463">
        <f t="shared" si="118"/>
        <v>0</v>
      </c>
      <c r="AD122" s="471">
        <f t="shared" si="119"/>
        <v>0</v>
      </c>
      <c r="AE122" s="463">
        <f t="shared" si="120"/>
        <v>0</v>
      </c>
      <c r="AF122" s="471">
        <f t="shared" si="121"/>
        <v>0</v>
      </c>
      <c r="AG122" s="463">
        <f t="shared" si="122"/>
        <v>0</v>
      </c>
      <c r="AH122" s="471">
        <f t="shared" si="123"/>
        <v>0</v>
      </c>
      <c r="AI122" s="463">
        <f t="shared" si="124"/>
        <v>0</v>
      </c>
      <c r="AJ122" s="471">
        <f t="shared" si="125"/>
        <v>0</v>
      </c>
      <c r="AK122" s="463">
        <f t="shared" si="126"/>
        <v>0</v>
      </c>
      <c r="AL122" s="471">
        <f t="shared" si="127"/>
        <v>0</v>
      </c>
      <c r="AM122" s="463">
        <f t="shared" si="128"/>
        <v>0</v>
      </c>
      <c r="AN122" s="471">
        <f t="shared" si="129"/>
        <v>0</v>
      </c>
      <c r="AO122" s="463">
        <f t="shared" si="130"/>
        <v>0</v>
      </c>
      <c r="AP122" s="471">
        <f t="shared" si="131"/>
        <v>0</v>
      </c>
      <c r="AQ122" s="463">
        <f t="shared" si="132"/>
        <v>0</v>
      </c>
      <c r="AR122" s="471">
        <f t="shared" si="133"/>
        <v>0</v>
      </c>
      <c r="AS122" s="463">
        <f t="shared" si="134"/>
        <v>0</v>
      </c>
      <c r="AT122" s="471">
        <f t="shared" si="135"/>
        <v>0</v>
      </c>
      <c r="AU122" s="463">
        <f t="shared" si="136"/>
        <v>0</v>
      </c>
      <c r="AV122" s="471">
        <f t="shared" si="137"/>
        <v>0</v>
      </c>
      <c r="AW122" s="463">
        <f t="shared" si="138"/>
        <v>0</v>
      </c>
      <c r="AX122" s="471">
        <f t="shared" si="139"/>
        <v>0</v>
      </c>
      <c r="AY122" s="463">
        <f t="shared" si="140"/>
        <v>0</v>
      </c>
      <c r="AZ122" s="471">
        <f t="shared" si="141"/>
        <v>0</v>
      </c>
      <c r="BA122" s="463">
        <f t="shared" si="142"/>
        <v>0</v>
      </c>
      <c r="BB122" s="471">
        <f t="shared" si="143"/>
        <v>0</v>
      </c>
      <c r="BC122" s="463">
        <f t="shared" si="144"/>
        <v>0</v>
      </c>
      <c r="BD122" s="471">
        <f t="shared" si="145"/>
        <v>0</v>
      </c>
      <c r="BE122" s="463">
        <f t="shared" si="146"/>
        <v>0</v>
      </c>
      <c r="BF122" s="471">
        <f t="shared" si="147"/>
        <v>0</v>
      </c>
      <c r="BG122" s="463">
        <f t="shared" si="148"/>
        <v>0</v>
      </c>
      <c r="BH122" s="471">
        <f t="shared" si="149"/>
        <v>0</v>
      </c>
      <c r="BI122" s="463">
        <f t="shared" si="150"/>
        <v>0</v>
      </c>
      <c r="BJ122" s="471">
        <f t="shared" si="151"/>
        <v>0</v>
      </c>
      <c r="BK122" s="463">
        <f t="shared" si="152"/>
        <v>0</v>
      </c>
      <c r="BL122" s="471">
        <f t="shared" si="153"/>
        <v>0</v>
      </c>
      <c r="BM122" s="463">
        <f t="shared" si="154"/>
        <v>0</v>
      </c>
      <c r="BN122" s="471">
        <f t="shared" si="155"/>
        <v>0</v>
      </c>
      <c r="BO122" s="463">
        <f t="shared" si="156"/>
        <v>0</v>
      </c>
      <c r="BP122" s="471">
        <f t="shared" si="157"/>
        <v>0</v>
      </c>
      <c r="BQ122" s="463">
        <f t="shared" si="158"/>
        <v>0</v>
      </c>
    </row>
    <row r="123" spans="1:69" x14ac:dyDescent="0.15">
      <c r="A123" s="448" t="str">
        <f t="shared" si="159"/>
        <v/>
      </c>
      <c r="B123" s="465" t="s">
        <v>442</v>
      </c>
      <c r="C123" s="466"/>
      <c r="D123" s="467"/>
      <c r="E123" s="468"/>
      <c r="F123" s="466"/>
      <c r="G123" s="472" t="str">
        <f t="shared" si="97"/>
        <v/>
      </c>
      <c r="H123" s="470"/>
      <c r="I123" s="463">
        <f t="shared" si="160"/>
        <v>0</v>
      </c>
      <c r="J123" s="471">
        <f t="shared" si="161"/>
        <v>0</v>
      </c>
      <c r="K123" s="463">
        <f t="shared" si="162"/>
        <v>0</v>
      </c>
      <c r="L123" s="471">
        <f t="shared" si="163"/>
        <v>0</v>
      </c>
      <c r="M123" s="463">
        <f t="shared" si="164"/>
        <v>0</v>
      </c>
      <c r="N123" s="471">
        <f t="shared" si="103"/>
        <v>0</v>
      </c>
      <c r="O123" s="463">
        <f t="shared" si="104"/>
        <v>0</v>
      </c>
      <c r="P123" s="471">
        <f t="shared" si="105"/>
        <v>0</v>
      </c>
      <c r="Q123" s="463">
        <f t="shared" si="106"/>
        <v>0</v>
      </c>
      <c r="R123" s="471">
        <f t="shared" si="107"/>
        <v>0</v>
      </c>
      <c r="S123" s="463">
        <f t="shared" si="108"/>
        <v>0</v>
      </c>
      <c r="T123" s="471">
        <f t="shared" si="109"/>
        <v>0</v>
      </c>
      <c r="U123" s="463">
        <f t="shared" si="110"/>
        <v>0</v>
      </c>
      <c r="V123" s="471">
        <f t="shared" si="111"/>
        <v>0</v>
      </c>
      <c r="W123" s="463">
        <f t="shared" si="112"/>
        <v>0</v>
      </c>
      <c r="X123" s="471">
        <f t="shared" si="113"/>
        <v>0</v>
      </c>
      <c r="Y123" s="463">
        <f t="shared" si="114"/>
        <v>0</v>
      </c>
      <c r="Z123" s="471">
        <f t="shared" si="115"/>
        <v>0</v>
      </c>
      <c r="AA123" s="463">
        <f t="shared" si="116"/>
        <v>0</v>
      </c>
      <c r="AB123" s="471">
        <f t="shared" si="117"/>
        <v>0</v>
      </c>
      <c r="AC123" s="463">
        <f t="shared" si="118"/>
        <v>0</v>
      </c>
      <c r="AD123" s="471">
        <f t="shared" si="119"/>
        <v>0</v>
      </c>
      <c r="AE123" s="463">
        <f t="shared" si="120"/>
        <v>0</v>
      </c>
      <c r="AF123" s="471">
        <f t="shared" si="121"/>
        <v>0</v>
      </c>
      <c r="AG123" s="463">
        <f t="shared" si="122"/>
        <v>0</v>
      </c>
      <c r="AH123" s="471">
        <f t="shared" si="123"/>
        <v>0</v>
      </c>
      <c r="AI123" s="463">
        <f t="shared" si="124"/>
        <v>0</v>
      </c>
      <c r="AJ123" s="471">
        <f t="shared" si="125"/>
        <v>0</v>
      </c>
      <c r="AK123" s="463">
        <f t="shared" si="126"/>
        <v>0</v>
      </c>
      <c r="AL123" s="471">
        <f t="shared" si="127"/>
        <v>0</v>
      </c>
      <c r="AM123" s="463">
        <f t="shared" si="128"/>
        <v>0</v>
      </c>
      <c r="AN123" s="471">
        <f t="shared" si="129"/>
        <v>0</v>
      </c>
      <c r="AO123" s="463">
        <f t="shared" si="130"/>
        <v>0</v>
      </c>
      <c r="AP123" s="471">
        <f t="shared" si="131"/>
        <v>0</v>
      </c>
      <c r="AQ123" s="463">
        <f t="shared" si="132"/>
        <v>0</v>
      </c>
      <c r="AR123" s="471">
        <f t="shared" si="133"/>
        <v>0</v>
      </c>
      <c r="AS123" s="463">
        <f t="shared" si="134"/>
        <v>0</v>
      </c>
      <c r="AT123" s="471">
        <f t="shared" si="135"/>
        <v>0</v>
      </c>
      <c r="AU123" s="463">
        <f t="shared" si="136"/>
        <v>0</v>
      </c>
      <c r="AV123" s="471">
        <f t="shared" si="137"/>
        <v>0</v>
      </c>
      <c r="AW123" s="463">
        <f t="shared" si="138"/>
        <v>0</v>
      </c>
      <c r="AX123" s="471">
        <f t="shared" si="139"/>
        <v>0</v>
      </c>
      <c r="AY123" s="463">
        <f t="shared" si="140"/>
        <v>0</v>
      </c>
      <c r="AZ123" s="471">
        <f t="shared" si="141"/>
        <v>0</v>
      </c>
      <c r="BA123" s="463">
        <f t="shared" si="142"/>
        <v>0</v>
      </c>
      <c r="BB123" s="471">
        <f t="shared" si="143"/>
        <v>0</v>
      </c>
      <c r="BC123" s="463">
        <f t="shared" si="144"/>
        <v>0</v>
      </c>
      <c r="BD123" s="471">
        <f t="shared" si="145"/>
        <v>0</v>
      </c>
      <c r="BE123" s="463">
        <f t="shared" si="146"/>
        <v>0</v>
      </c>
      <c r="BF123" s="471">
        <f t="shared" si="147"/>
        <v>0</v>
      </c>
      <c r="BG123" s="463">
        <f t="shared" si="148"/>
        <v>0</v>
      </c>
      <c r="BH123" s="471">
        <f t="shared" si="149"/>
        <v>0</v>
      </c>
      <c r="BI123" s="463">
        <f t="shared" si="150"/>
        <v>0</v>
      </c>
      <c r="BJ123" s="471">
        <f t="shared" si="151"/>
        <v>0</v>
      </c>
      <c r="BK123" s="463">
        <f t="shared" si="152"/>
        <v>0</v>
      </c>
      <c r="BL123" s="471">
        <f t="shared" si="153"/>
        <v>0</v>
      </c>
      <c r="BM123" s="463">
        <f t="shared" si="154"/>
        <v>0</v>
      </c>
      <c r="BN123" s="471">
        <f t="shared" si="155"/>
        <v>0</v>
      </c>
      <c r="BO123" s="463">
        <f t="shared" si="156"/>
        <v>0</v>
      </c>
      <c r="BP123" s="471">
        <f t="shared" si="157"/>
        <v>0</v>
      </c>
      <c r="BQ123" s="463">
        <f t="shared" si="158"/>
        <v>0</v>
      </c>
    </row>
    <row r="124" spans="1:69" x14ac:dyDescent="0.15">
      <c r="A124" s="448" t="str">
        <f t="shared" si="159"/>
        <v/>
      </c>
      <c r="B124" s="465" t="s">
        <v>442</v>
      </c>
      <c r="C124" s="466"/>
      <c r="D124" s="467"/>
      <c r="E124" s="468"/>
      <c r="F124" s="466"/>
      <c r="G124" s="472" t="str">
        <f t="shared" si="97"/>
        <v/>
      </c>
      <c r="H124" s="470"/>
      <c r="I124" s="463">
        <f t="shared" si="160"/>
        <v>0</v>
      </c>
      <c r="J124" s="471">
        <f t="shared" si="161"/>
        <v>0</v>
      </c>
      <c r="K124" s="463">
        <f t="shared" si="162"/>
        <v>0</v>
      </c>
      <c r="L124" s="471">
        <f t="shared" si="163"/>
        <v>0</v>
      </c>
      <c r="M124" s="463">
        <f t="shared" si="164"/>
        <v>0</v>
      </c>
      <c r="N124" s="471">
        <f t="shared" si="103"/>
        <v>0</v>
      </c>
      <c r="O124" s="463">
        <f t="shared" si="104"/>
        <v>0</v>
      </c>
      <c r="P124" s="471">
        <f t="shared" si="105"/>
        <v>0</v>
      </c>
      <c r="Q124" s="463">
        <f t="shared" si="106"/>
        <v>0</v>
      </c>
      <c r="R124" s="471">
        <f t="shared" si="107"/>
        <v>0</v>
      </c>
      <c r="S124" s="463">
        <f t="shared" si="108"/>
        <v>0</v>
      </c>
      <c r="T124" s="471">
        <f t="shared" si="109"/>
        <v>0</v>
      </c>
      <c r="U124" s="463">
        <f t="shared" si="110"/>
        <v>0</v>
      </c>
      <c r="V124" s="471">
        <f t="shared" si="111"/>
        <v>0</v>
      </c>
      <c r="W124" s="463">
        <f t="shared" si="112"/>
        <v>0</v>
      </c>
      <c r="X124" s="471">
        <f t="shared" si="113"/>
        <v>0</v>
      </c>
      <c r="Y124" s="463">
        <f t="shared" si="114"/>
        <v>0</v>
      </c>
      <c r="Z124" s="471">
        <f t="shared" si="115"/>
        <v>0</v>
      </c>
      <c r="AA124" s="463">
        <f t="shared" si="116"/>
        <v>0</v>
      </c>
      <c r="AB124" s="471">
        <f t="shared" si="117"/>
        <v>0</v>
      </c>
      <c r="AC124" s="463">
        <f t="shared" si="118"/>
        <v>0</v>
      </c>
      <c r="AD124" s="471">
        <f t="shared" si="119"/>
        <v>0</v>
      </c>
      <c r="AE124" s="463">
        <f t="shared" si="120"/>
        <v>0</v>
      </c>
      <c r="AF124" s="471">
        <f t="shared" si="121"/>
        <v>0</v>
      </c>
      <c r="AG124" s="463">
        <f t="shared" si="122"/>
        <v>0</v>
      </c>
      <c r="AH124" s="471">
        <f t="shared" si="123"/>
        <v>0</v>
      </c>
      <c r="AI124" s="463">
        <f t="shared" si="124"/>
        <v>0</v>
      </c>
      <c r="AJ124" s="471">
        <f t="shared" si="125"/>
        <v>0</v>
      </c>
      <c r="AK124" s="463">
        <f t="shared" si="126"/>
        <v>0</v>
      </c>
      <c r="AL124" s="471">
        <f t="shared" si="127"/>
        <v>0</v>
      </c>
      <c r="AM124" s="463">
        <f t="shared" si="128"/>
        <v>0</v>
      </c>
      <c r="AN124" s="471">
        <f t="shared" si="129"/>
        <v>0</v>
      </c>
      <c r="AO124" s="463">
        <f t="shared" si="130"/>
        <v>0</v>
      </c>
      <c r="AP124" s="471">
        <f t="shared" si="131"/>
        <v>0</v>
      </c>
      <c r="AQ124" s="463">
        <f t="shared" si="132"/>
        <v>0</v>
      </c>
      <c r="AR124" s="471">
        <f t="shared" si="133"/>
        <v>0</v>
      </c>
      <c r="AS124" s="463">
        <f t="shared" si="134"/>
        <v>0</v>
      </c>
      <c r="AT124" s="471">
        <f t="shared" si="135"/>
        <v>0</v>
      </c>
      <c r="AU124" s="463">
        <f t="shared" si="136"/>
        <v>0</v>
      </c>
      <c r="AV124" s="471">
        <f t="shared" si="137"/>
        <v>0</v>
      </c>
      <c r="AW124" s="463">
        <f t="shared" si="138"/>
        <v>0</v>
      </c>
      <c r="AX124" s="471">
        <f t="shared" si="139"/>
        <v>0</v>
      </c>
      <c r="AY124" s="463">
        <f t="shared" si="140"/>
        <v>0</v>
      </c>
      <c r="AZ124" s="471">
        <f t="shared" si="141"/>
        <v>0</v>
      </c>
      <c r="BA124" s="463">
        <f t="shared" si="142"/>
        <v>0</v>
      </c>
      <c r="BB124" s="471">
        <f t="shared" si="143"/>
        <v>0</v>
      </c>
      <c r="BC124" s="463">
        <f t="shared" si="144"/>
        <v>0</v>
      </c>
      <c r="BD124" s="471">
        <f t="shared" si="145"/>
        <v>0</v>
      </c>
      <c r="BE124" s="463">
        <f t="shared" si="146"/>
        <v>0</v>
      </c>
      <c r="BF124" s="471">
        <f t="shared" si="147"/>
        <v>0</v>
      </c>
      <c r="BG124" s="463">
        <f t="shared" si="148"/>
        <v>0</v>
      </c>
      <c r="BH124" s="471">
        <f t="shared" si="149"/>
        <v>0</v>
      </c>
      <c r="BI124" s="463">
        <f t="shared" si="150"/>
        <v>0</v>
      </c>
      <c r="BJ124" s="471">
        <f t="shared" si="151"/>
        <v>0</v>
      </c>
      <c r="BK124" s="463">
        <f t="shared" si="152"/>
        <v>0</v>
      </c>
      <c r="BL124" s="471">
        <f t="shared" si="153"/>
        <v>0</v>
      </c>
      <c r="BM124" s="463">
        <f t="shared" si="154"/>
        <v>0</v>
      </c>
      <c r="BN124" s="471">
        <f t="shared" si="155"/>
        <v>0</v>
      </c>
      <c r="BO124" s="463">
        <f t="shared" si="156"/>
        <v>0</v>
      </c>
      <c r="BP124" s="471">
        <f t="shared" si="157"/>
        <v>0</v>
      </c>
      <c r="BQ124" s="463">
        <f t="shared" si="158"/>
        <v>0</v>
      </c>
    </row>
    <row r="125" spans="1:69" x14ac:dyDescent="0.15">
      <c r="A125" s="448" t="str">
        <f t="shared" si="159"/>
        <v/>
      </c>
      <c r="B125" s="465" t="s">
        <v>442</v>
      </c>
      <c r="C125" s="466"/>
      <c r="D125" s="467"/>
      <c r="E125" s="468"/>
      <c r="F125" s="466"/>
      <c r="G125" s="472" t="str">
        <f t="shared" si="97"/>
        <v/>
      </c>
      <c r="H125" s="470"/>
      <c r="I125" s="463">
        <f t="shared" si="160"/>
        <v>0</v>
      </c>
      <c r="J125" s="471">
        <f t="shared" si="161"/>
        <v>0</v>
      </c>
      <c r="K125" s="463">
        <f t="shared" si="162"/>
        <v>0</v>
      </c>
      <c r="L125" s="471">
        <f t="shared" si="163"/>
        <v>0</v>
      </c>
      <c r="M125" s="463">
        <f t="shared" si="164"/>
        <v>0</v>
      </c>
      <c r="N125" s="471">
        <f t="shared" si="103"/>
        <v>0</v>
      </c>
      <c r="O125" s="463">
        <f t="shared" si="104"/>
        <v>0</v>
      </c>
      <c r="P125" s="471">
        <f t="shared" si="105"/>
        <v>0</v>
      </c>
      <c r="Q125" s="463">
        <f t="shared" si="106"/>
        <v>0</v>
      </c>
      <c r="R125" s="471">
        <f t="shared" si="107"/>
        <v>0</v>
      </c>
      <c r="S125" s="463">
        <f t="shared" si="108"/>
        <v>0</v>
      </c>
      <c r="T125" s="471">
        <f t="shared" si="109"/>
        <v>0</v>
      </c>
      <c r="U125" s="463">
        <f t="shared" si="110"/>
        <v>0</v>
      </c>
      <c r="V125" s="471">
        <f t="shared" si="111"/>
        <v>0</v>
      </c>
      <c r="W125" s="463">
        <f t="shared" si="112"/>
        <v>0</v>
      </c>
      <c r="X125" s="471">
        <f t="shared" si="113"/>
        <v>0</v>
      </c>
      <c r="Y125" s="463">
        <f t="shared" si="114"/>
        <v>0</v>
      </c>
      <c r="Z125" s="471">
        <f t="shared" si="115"/>
        <v>0</v>
      </c>
      <c r="AA125" s="463">
        <f t="shared" si="116"/>
        <v>0</v>
      </c>
      <c r="AB125" s="471">
        <f t="shared" si="117"/>
        <v>0</v>
      </c>
      <c r="AC125" s="463">
        <f t="shared" si="118"/>
        <v>0</v>
      </c>
      <c r="AD125" s="471">
        <f t="shared" si="119"/>
        <v>0</v>
      </c>
      <c r="AE125" s="463">
        <f t="shared" si="120"/>
        <v>0</v>
      </c>
      <c r="AF125" s="471">
        <f t="shared" si="121"/>
        <v>0</v>
      </c>
      <c r="AG125" s="463">
        <f t="shared" si="122"/>
        <v>0</v>
      </c>
      <c r="AH125" s="471">
        <f t="shared" si="123"/>
        <v>0</v>
      </c>
      <c r="AI125" s="463">
        <f t="shared" si="124"/>
        <v>0</v>
      </c>
      <c r="AJ125" s="471">
        <f t="shared" si="125"/>
        <v>0</v>
      </c>
      <c r="AK125" s="463">
        <f t="shared" si="126"/>
        <v>0</v>
      </c>
      <c r="AL125" s="471">
        <f t="shared" si="127"/>
        <v>0</v>
      </c>
      <c r="AM125" s="463">
        <f t="shared" si="128"/>
        <v>0</v>
      </c>
      <c r="AN125" s="471">
        <f t="shared" si="129"/>
        <v>0</v>
      </c>
      <c r="AO125" s="463">
        <f t="shared" si="130"/>
        <v>0</v>
      </c>
      <c r="AP125" s="471">
        <f t="shared" si="131"/>
        <v>0</v>
      </c>
      <c r="AQ125" s="463">
        <f t="shared" si="132"/>
        <v>0</v>
      </c>
      <c r="AR125" s="471">
        <f t="shared" si="133"/>
        <v>0</v>
      </c>
      <c r="AS125" s="463">
        <f t="shared" si="134"/>
        <v>0</v>
      </c>
      <c r="AT125" s="471">
        <f t="shared" si="135"/>
        <v>0</v>
      </c>
      <c r="AU125" s="463">
        <f t="shared" si="136"/>
        <v>0</v>
      </c>
      <c r="AV125" s="471">
        <f t="shared" si="137"/>
        <v>0</v>
      </c>
      <c r="AW125" s="463">
        <f t="shared" si="138"/>
        <v>0</v>
      </c>
      <c r="AX125" s="471">
        <f t="shared" si="139"/>
        <v>0</v>
      </c>
      <c r="AY125" s="463">
        <f t="shared" si="140"/>
        <v>0</v>
      </c>
      <c r="AZ125" s="471">
        <f t="shared" si="141"/>
        <v>0</v>
      </c>
      <c r="BA125" s="463">
        <f t="shared" si="142"/>
        <v>0</v>
      </c>
      <c r="BB125" s="471">
        <f t="shared" si="143"/>
        <v>0</v>
      </c>
      <c r="BC125" s="463">
        <f t="shared" si="144"/>
        <v>0</v>
      </c>
      <c r="BD125" s="471">
        <f t="shared" si="145"/>
        <v>0</v>
      </c>
      <c r="BE125" s="463">
        <f t="shared" si="146"/>
        <v>0</v>
      </c>
      <c r="BF125" s="471">
        <f t="shared" si="147"/>
        <v>0</v>
      </c>
      <c r="BG125" s="463">
        <f t="shared" si="148"/>
        <v>0</v>
      </c>
      <c r="BH125" s="471">
        <f t="shared" si="149"/>
        <v>0</v>
      </c>
      <c r="BI125" s="463">
        <f t="shared" si="150"/>
        <v>0</v>
      </c>
      <c r="BJ125" s="471">
        <f t="shared" si="151"/>
        <v>0</v>
      </c>
      <c r="BK125" s="463">
        <f t="shared" si="152"/>
        <v>0</v>
      </c>
      <c r="BL125" s="471">
        <f t="shared" si="153"/>
        <v>0</v>
      </c>
      <c r="BM125" s="463">
        <f t="shared" si="154"/>
        <v>0</v>
      </c>
      <c r="BN125" s="471">
        <f t="shared" si="155"/>
        <v>0</v>
      </c>
      <c r="BO125" s="463">
        <f t="shared" si="156"/>
        <v>0</v>
      </c>
      <c r="BP125" s="471">
        <f t="shared" si="157"/>
        <v>0</v>
      </c>
      <c r="BQ125" s="463">
        <f t="shared" si="158"/>
        <v>0</v>
      </c>
    </row>
    <row r="126" spans="1:69" x14ac:dyDescent="0.15">
      <c r="A126" s="448" t="str">
        <f t="shared" si="159"/>
        <v/>
      </c>
      <c r="B126" s="465" t="s">
        <v>442</v>
      </c>
      <c r="C126" s="466"/>
      <c r="D126" s="467"/>
      <c r="E126" s="468"/>
      <c r="F126" s="466"/>
      <c r="G126" s="472" t="str">
        <f t="shared" si="97"/>
        <v/>
      </c>
      <c r="H126" s="470"/>
      <c r="I126" s="463">
        <f t="shared" si="160"/>
        <v>0</v>
      </c>
      <c r="J126" s="471">
        <f t="shared" si="161"/>
        <v>0</v>
      </c>
      <c r="K126" s="463">
        <f t="shared" si="162"/>
        <v>0</v>
      </c>
      <c r="L126" s="471">
        <f t="shared" si="163"/>
        <v>0</v>
      </c>
      <c r="M126" s="463">
        <f t="shared" si="164"/>
        <v>0</v>
      </c>
      <c r="N126" s="471">
        <f t="shared" si="103"/>
        <v>0</v>
      </c>
      <c r="O126" s="463">
        <f t="shared" si="104"/>
        <v>0</v>
      </c>
      <c r="P126" s="471">
        <f t="shared" si="105"/>
        <v>0</v>
      </c>
      <c r="Q126" s="463">
        <f t="shared" si="106"/>
        <v>0</v>
      </c>
      <c r="R126" s="471">
        <f t="shared" si="107"/>
        <v>0</v>
      </c>
      <c r="S126" s="463">
        <f t="shared" si="108"/>
        <v>0</v>
      </c>
      <c r="T126" s="471">
        <f t="shared" si="109"/>
        <v>0</v>
      </c>
      <c r="U126" s="463">
        <f t="shared" si="110"/>
        <v>0</v>
      </c>
      <c r="V126" s="471">
        <f t="shared" si="111"/>
        <v>0</v>
      </c>
      <c r="W126" s="463">
        <f t="shared" si="112"/>
        <v>0</v>
      </c>
      <c r="X126" s="471">
        <f t="shared" si="113"/>
        <v>0</v>
      </c>
      <c r="Y126" s="463">
        <f t="shared" si="114"/>
        <v>0</v>
      </c>
      <c r="Z126" s="471">
        <f t="shared" si="115"/>
        <v>0</v>
      </c>
      <c r="AA126" s="463">
        <f t="shared" si="116"/>
        <v>0</v>
      </c>
      <c r="AB126" s="471">
        <f t="shared" si="117"/>
        <v>0</v>
      </c>
      <c r="AC126" s="463">
        <f t="shared" si="118"/>
        <v>0</v>
      </c>
      <c r="AD126" s="471">
        <f t="shared" si="119"/>
        <v>0</v>
      </c>
      <c r="AE126" s="463">
        <f t="shared" si="120"/>
        <v>0</v>
      </c>
      <c r="AF126" s="471">
        <f t="shared" si="121"/>
        <v>0</v>
      </c>
      <c r="AG126" s="463">
        <f t="shared" si="122"/>
        <v>0</v>
      </c>
      <c r="AH126" s="471">
        <f t="shared" si="123"/>
        <v>0</v>
      </c>
      <c r="AI126" s="463">
        <f t="shared" si="124"/>
        <v>0</v>
      </c>
      <c r="AJ126" s="471">
        <f t="shared" si="125"/>
        <v>0</v>
      </c>
      <c r="AK126" s="463">
        <f t="shared" si="126"/>
        <v>0</v>
      </c>
      <c r="AL126" s="471">
        <f t="shared" si="127"/>
        <v>0</v>
      </c>
      <c r="AM126" s="463">
        <f t="shared" si="128"/>
        <v>0</v>
      </c>
      <c r="AN126" s="471">
        <f t="shared" si="129"/>
        <v>0</v>
      </c>
      <c r="AO126" s="463">
        <f t="shared" si="130"/>
        <v>0</v>
      </c>
      <c r="AP126" s="471">
        <f t="shared" si="131"/>
        <v>0</v>
      </c>
      <c r="AQ126" s="463">
        <f t="shared" si="132"/>
        <v>0</v>
      </c>
      <c r="AR126" s="471">
        <f t="shared" si="133"/>
        <v>0</v>
      </c>
      <c r="AS126" s="463">
        <f t="shared" si="134"/>
        <v>0</v>
      </c>
      <c r="AT126" s="471">
        <f t="shared" si="135"/>
        <v>0</v>
      </c>
      <c r="AU126" s="463">
        <f t="shared" si="136"/>
        <v>0</v>
      </c>
      <c r="AV126" s="471">
        <f t="shared" si="137"/>
        <v>0</v>
      </c>
      <c r="AW126" s="463">
        <f t="shared" si="138"/>
        <v>0</v>
      </c>
      <c r="AX126" s="471">
        <f t="shared" si="139"/>
        <v>0</v>
      </c>
      <c r="AY126" s="463">
        <f t="shared" si="140"/>
        <v>0</v>
      </c>
      <c r="AZ126" s="471">
        <f t="shared" si="141"/>
        <v>0</v>
      </c>
      <c r="BA126" s="463">
        <f t="shared" si="142"/>
        <v>0</v>
      </c>
      <c r="BB126" s="471">
        <f t="shared" si="143"/>
        <v>0</v>
      </c>
      <c r="BC126" s="463">
        <f t="shared" si="144"/>
        <v>0</v>
      </c>
      <c r="BD126" s="471">
        <f t="shared" si="145"/>
        <v>0</v>
      </c>
      <c r="BE126" s="463">
        <f t="shared" si="146"/>
        <v>0</v>
      </c>
      <c r="BF126" s="471">
        <f t="shared" si="147"/>
        <v>0</v>
      </c>
      <c r="BG126" s="463">
        <f t="shared" si="148"/>
        <v>0</v>
      </c>
      <c r="BH126" s="471">
        <f t="shared" si="149"/>
        <v>0</v>
      </c>
      <c r="BI126" s="463">
        <f t="shared" si="150"/>
        <v>0</v>
      </c>
      <c r="BJ126" s="471">
        <f t="shared" si="151"/>
        <v>0</v>
      </c>
      <c r="BK126" s="463">
        <f t="shared" si="152"/>
        <v>0</v>
      </c>
      <c r="BL126" s="471">
        <f t="shared" si="153"/>
        <v>0</v>
      </c>
      <c r="BM126" s="463">
        <f t="shared" si="154"/>
        <v>0</v>
      </c>
      <c r="BN126" s="471">
        <f t="shared" si="155"/>
        <v>0</v>
      </c>
      <c r="BO126" s="463">
        <f t="shared" si="156"/>
        <v>0</v>
      </c>
      <c r="BP126" s="471">
        <f t="shared" si="157"/>
        <v>0</v>
      </c>
      <c r="BQ126" s="463">
        <f t="shared" si="158"/>
        <v>0</v>
      </c>
    </row>
    <row r="127" spans="1:69" x14ac:dyDescent="0.15">
      <c r="A127" s="448" t="str">
        <f t="shared" si="159"/>
        <v/>
      </c>
      <c r="B127" s="465" t="s">
        <v>442</v>
      </c>
      <c r="C127" s="466"/>
      <c r="D127" s="467"/>
      <c r="E127" s="468"/>
      <c r="F127" s="466"/>
      <c r="G127" s="472" t="str">
        <f t="shared" si="97"/>
        <v/>
      </c>
      <c r="H127" s="470"/>
      <c r="I127" s="463">
        <f t="shared" si="160"/>
        <v>0</v>
      </c>
      <c r="J127" s="471">
        <f t="shared" si="161"/>
        <v>0</v>
      </c>
      <c r="K127" s="463">
        <f t="shared" si="162"/>
        <v>0</v>
      </c>
      <c r="L127" s="471">
        <f t="shared" si="163"/>
        <v>0</v>
      </c>
      <c r="M127" s="463">
        <f t="shared" si="164"/>
        <v>0</v>
      </c>
      <c r="N127" s="471">
        <f t="shared" si="103"/>
        <v>0</v>
      </c>
      <c r="O127" s="463">
        <f t="shared" si="104"/>
        <v>0</v>
      </c>
      <c r="P127" s="471">
        <f t="shared" si="105"/>
        <v>0</v>
      </c>
      <c r="Q127" s="463">
        <f t="shared" si="106"/>
        <v>0</v>
      </c>
      <c r="R127" s="471">
        <f t="shared" si="107"/>
        <v>0</v>
      </c>
      <c r="S127" s="463">
        <f t="shared" si="108"/>
        <v>0</v>
      </c>
      <c r="T127" s="471">
        <f t="shared" si="109"/>
        <v>0</v>
      </c>
      <c r="U127" s="463">
        <f t="shared" si="110"/>
        <v>0</v>
      </c>
      <c r="V127" s="471">
        <f t="shared" si="111"/>
        <v>0</v>
      </c>
      <c r="W127" s="463">
        <f t="shared" si="112"/>
        <v>0</v>
      </c>
      <c r="X127" s="471">
        <f t="shared" si="113"/>
        <v>0</v>
      </c>
      <c r="Y127" s="463">
        <f t="shared" si="114"/>
        <v>0</v>
      </c>
      <c r="Z127" s="471">
        <f t="shared" si="115"/>
        <v>0</v>
      </c>
      <c r="AA127" s="463">
        <f t="shared" si="116"/>
        <v>0</v>
      </c>
      <c r="AB127" s="471">
        <f t="shared" si="117"/>
        <v>0</v>
      </c>
      <c r="AC127" s="463">
        <f t="shared" si="118"/>
        <v>0</v>
      </c>
      <c r="AD127" s="471">
        <f t="shared" si="119"/>
        <v>0</v>
      </c>
      <c r="AE127" s="463">
        <f t="shared" si="120"/>
        <v>0</v>
      </c>
      <c r="AF127" s="471">
        <f t="shared" si="121"/>
        <v>0</v>
      </c>
      <c r="AG127" s="463">
        <f t="shared" si="122"/>
        <v>0</v>
      </c>
      <c r="AH127" s="471">
        <f t="shared" si="123"/>
        <v>0</v>
      </c>
      <c r="AI127" s="463">
        <f t="shared" si="124"/>
        <v>0</v>
      </c>
      <c r="AJ127" s="471">
        <f t="shared" si="125"/>
        <v>0</v>
      </c>
      <c r="AK127" s="463">
        <f t="shared" si="126"/>
        <v>0</v>
      </c>
      <c r="AL127" s="471">
        <f t="shared" si="127"/>
        <v>0</v>
      </c>
      <c r="AM127" s="463">
        <f t="shared" si="128"/>
        <v>0</v>
      </c>
      <c r="AN127" s="471">
        <f t="shared" si="129"/>
        <v>0</v>
      </c>
      <c r="AO127" s="463">
        <f t="shared" si="130"/>
        <v>0</v>
      </c>
      <c r="AP127" s="471">
        <f t="shared" si="131"/>
        <v>0</v>
      </c>
      <c r="AQ127" s="463">
        <f t="shared" si="132"/>
        <v>0</v>
      </c>
      <c r="AR127" s="471">
        <f t="shared" si="133"/>
        <v>0</v>
      </c>
      <c r="AS127" s="463">
        <f t="shared" si="134"/>
        <v>0</v>
      </c>
      <c r="AT127" s="471">
        <f t="shared" si="135"/>
        <v>0</v>
      </c>
      <c r="AU127" s="463">
        <f t="shared" si="136"/>
        <v>0</v>
      </c>
      <c r="AV127" s="471">
        <f t="shared" si="137"/>
        <v>0</v>
      </c>
      <c r="AW127" s="463">
        <f t="shared" si="138"/>
        <v>0</v>
      </c>
      <c r="AX127" s="471">
        <f t="shared" si="139"/>
        <v>0</v>
      </c>
      <c r="AY127" s="463">
        <f t="shared" si="140"/>
        <v>0</v>
      </c>
      <c r="AZ127" s="471">
        <f t="shared" si="141"/>
        <v>0</v>
      </c>
      <c r="BA127" s="463">
        <f t="shared" si="142"/>
        <v>0</v>
      </c>
      <c r="BB127" s="471">
        <f t="shared" si="143"/>
        <v>0</v>
      </c>
      <c r="BC127" s="463">
        <f t="shared" si="144"/>
        <v>0</v>
      </c>
      <c r="BD127" s="471">
        <f t="shared" si="145"/>
        <v>0</v>
      </c>
      <c r="BE127" s="463">
        <f t="shared" si="146"/>
        <v>0</v>
      </c>
      <c r="BF127" s="471">
        <f t="shared" si="147"/>
        <v>0</v>
      </c>
      <c r="BG127" s="463">
        <f t="shared" si="148"/>
        <v>0</v>
      </c>
      <c r="BH127" s="471">
        <f t="shared" si="149"/>
        <v>0</v>
      </c>
      <c r="BI127" s="463">
        <f t="shared" si="150"/>
        <v>0</v>
      </c>
      <c r="BJ127" s="471">
        <f t="shared" si="151"/>
        <v>0</v>
      </c>
      <c r="BK127" s="463">
        <f t="shared" si="152"/>
        <v>0</v>
      </c>
      <c r="BL127" s="471">
        <f t="shared" si="153"/>
        <v>0</v>
      </c>
      <c r="BM127" s="463">
        <f t="shared" si="154"/>
        <v>0</v>
      </c>
      <c r="BN127" s="471">
        <f t="shared" si="155"/>
        <v>0</v>
      </c>
      <c r="BO127" s="463">
        <f t="shared" si="156"/>
        <v>0</v>
      </c>
      <c r="BP127" s="471">
        <f t="shared" si="157"/>
        <v>0</v>
      </c>
      <c r="BQ127" s="463">
        <f t="shared" si="158"/>
        <v>0</v>
      </c>
    </row>
    <row r="128" spans="1:69" x14ac:dyDescent="0.15">
      <c r="A128" s="448" t="str">
        <f t="shared" si="159"/>
        <v/>
      </c>
      <c r="B128" s="465" t="s">
        <v>442</v>
      </c>
      <c r="C128" s="466"/>
      <c r="D128" s="467"/>
      <c r="E128" s="468"/>
      <c r="F128" s="466"/>
      <c r="G128" s="472" t="str">
        <f t="shared" si="97"/>
        <v/>
      </c>
      <c r="H128" s="470"/>
      <c r="I128" s="463">
        <f t="shared" si="160"/>
        <v>0</v>
      </c>
      <c r="J128" s="471">
        <f t="shared" si="161"/>
        <v>0</v>
      </c>
      <c r="K128" s="463">
        <f t="shared" si="162"/>
        <v>0</v>
      </c>
      <c r="L128" s="471">
        <f t="shared" si="163"/>
        <v>0</v>
      </c>
      <c r="M128" s="463">
        <f t="shared" si="164"/>
        <v>0</v>
      </c>
      <c r="N128" s="471">
        <f t="shared" si="103"/>
        <v>0</v>
      </c>
      <c r="O128" s="463">
        <f t="shared" si="104"/>
        <v>0</v>
      </c>
      <c r="P128" s="471">
        <f t="shared" si="105"/>
        <v>0</v>
      </c>
      <c r="Q128" s="463">
        <f t="shared" si="106"/>
        <v>0</v>
      </c>
      <c r="R128" s="471">
        <f t="shared" si="107"/>
        <v>0</v>
      </c>
      <c r="S128" s="463">
        <f t="shared" si="108"/>
        <v>0</v>
      </c>
      <c r="T128" s="471">
        <f t="shared" si="109"/>
        <v>0</v>
      </c>
      <c r="U128" s="463">
        <f t="shared" si="110"/>
        <v>0</v>
      </c>
      <c r="V128" s="471">
        <f t="shared" si="111"/>
        <v>0</v>
      </c>
      <c r="W128" s="463">
        <f t="shared" si="112"/>
        <v>0</v>
      </c>
      <c r="X128" s="471">
        <f t="shared" si="113"/>
        <v>0</v>
      </c>
      <c r="Y128" s="463">
        <f t="shared" si="114"/>
        <v>0</v>
      </c>
      <c r="Z128" s="471">
        <f t="shared" si="115"/>
        <v>0</v>
      </c>
      <c r="AA128" s="463">
        <f t="shared" si="116"/>
        <v>0</v>
      </c>
      <c r="AB128" s="471">
        <f t="shared" si="117"/>
        <v>0</v>
      </c>
      <c r="AC128" s="463">
        <f t="shared" si="118"/>
        <v>0</v>
      </c>
      <c r="AD128" s="471">
        <f t="shared" si="119"/>
        <v>0</v>
      </c>
      <c r="AE128" s="463">
        <f t="shared" si="120"/>
        <v>0</v>
      </c>
      <c r="AF128" s="471">
        <f t="shared" si="121"/>
        <v>0</v>
      </c>
      <c r="AG128" s="463">
        <f t="shared" si="122"/>
        <v>0</v>
      </c>
      <c r="AH128" s="471">
        <f t="shared" si="123"/>
        <v>0</v>
      </c>
      <c r="AI128" s="463">
        <f t="shared" si="124"/>
        <v>0</v>
      </c>
      <c r="AJ128" s="471">
        <f t="shared" si="125"/>
        <v>0</v>
      </c>
      <c r="AK128" s="463">
        <f t="shared" si="126"/>
        <v>0</v>
      </c>
      <c r="AL128" s="471">
        <f t="shared" si="127"/>
        <v>0</v>
      </c>
      <c r="AM128" s="463">
        <f t="shared" si="128"/>
        <v>0</v>
      </c>
      <c r="AN128" s="471">
        <f t="shared" si="129"/>
        <v>0</v>
      </c>
      <c r="AO128" s="463">
        <f t="shared" si="130"/>
        <v>0</v>
      </c>
      <c r="AP128" s="471">
        <f t="shared" si="131"/>
        <v>0</v>
      </c>
      <c r="AQ128" s="463">
        <f t="shared" si="132"/>
        <v>0</v>
      </c>
      <c r="AR128" s="471">
        <f t="shared" si="133"/>
        <v>0</v>
      </c>
      <c r="AS128" s="463">
        <f t="shared" si="134"/>
        <v>0</v>
      </c>
      <c r="AT128" s="471">
        <f t="shared" si="135"/>
        <v>0</v>
      </c>
      <c r="AU128" s="463">
        <f t="shared" si="136"/>
        <v>0</v>
      </c>
      <c r="AV128" s="471">
        <f t="shared" si="137"/>
        <v>0</v>
      </c>
      <c r="AW128" s="463">
        <f t="shared" si="138"/>
        <v>0</v>
      </c>
      <c r="AX128" s="471">
        <f t="shared" si="139"/>
        <v>0</v>
      </c>
      <c r="AY128" s="463">
        <f t="shared" si="140"/>
        <v>0</v>
      </c>
      <c r="AZ128" s="471">
        <f t="shared" si="141"/>
        <v>0</v>
      </c>
      <c r="BA128" s="463">
        <f t="shared" si="142"/>
        <v>0</v>
      </c>
      <c r="BB128" s="471">
        <f t="shared" si="143"/>
        <v>0</v>
      </c>
      <c r="BC128" s="463">
        <f t="shared" si="144"/>
        <v>0</v>
      </c>
      <c r="BD128" s="471">
        <f t="shared" si="145"/>
        <v>0</v>
      </c>
      <c r="BE128" s="463">
        <f t="shared" si="146"/>
        <v>0</v>
      </c>
      <c r="BF128" s="471">
        <f t="shared" si="147"/>
        <v>0</v>
      </c>
      <c r="BG128" s="463">
        <f t="shared" si="148"/>
        <v>0</v>
      </c>
      <c r="BH128" s="471">
        <f t="shared" si="149"/>
        <v>0</v>
      </c>
      <c r="BI128" s="463">
        <f t="shared" si="150"/>
        <v>0</v>
      </c>
      <c r="BJ128" s="471">
        <f t="shared" si="151"/>
        <v>0</v>
      </c>
      <c r="BK128" s="463">
        <f t="shared" si="152"/>
        <v>0</v>
      </c>
      <c r="BL128" s="471">
        <f t="shared" si="153"/>
        <v>0</v>
      </c>
      <c r="BM128" s="463">
        <f t="shared" si="154"/>
        <v>0</v>
      </c>
      <c r="BN128" s="471">
        <f t="shared" si="155"/>
        <v>0</v>
      </c>
      <c r="BO128" s="463">
        <f t="shared" si="156"/>
        <v>0</v>
      </c>
      <c r="BP128" s="471">
        <f t="shared" si="157"/>
        <v>0</v>
      </c>
      <c r="BQ128" s="463">
        <f t="shared" si="158"/>
        <v>0</v>
      </c>
    </row>
    <row r="129" spans="1:69" x14ac:dyDescent="0.15">
      <c r="A129" s="448" t="str">
        <f t="shared" si="159"/>
        <v/>
      </c>
      <c r="B129" s="465" t="s">
        <v>442</v>
      </c>
      <c r="C129" s="466"/>
      <c r="D129" s="467"/>
      <c r="E129" s="468"/>
      <c r="F129" s="466"/>
      <c r="G129" s="472" t="str">
        <f t="shared" si="97"/>
        <v/>
      </c>
      <c r="H129" s="470"/>
      <c r="I129" s="463">
        <f t="shared" si="160"/>
        <v>0</v>
      </c>
      <c r="J129" s="471">
        <f t="shared" si="161"/>
        <v>0</v>
      </c>
      <c r="K129" s="463">
        <f t="shared" si="162"/>
        <v>0</v>
      </c>
      <c r="L129" s="471">
        <f t="shared" si="163"/>
        <v>0</v>
      </c>
      <c r="M129" s="463">
        <f t="shared" si="164"/>
        <v>0</v>
      </c>
      <c r="N129" s="471">
        <f t="shared" si="103"/>
        <v>0</v>
      </c>
      <c r="O129" s="463">
        <f t="shared" si="104"/>
        <v>0</v>
      </c>
      <c r="P129" s="471">
        <f t="shared" si="105"/>
        <v>0</v>
      </c>
      <c r="Q129" s="463">
        <f t="shared" si="106"/>
        <v>0</v>
      </c>
      <c r="R129" s="471">
        <f t="shared" si="107"/>
        <v>0</v>
      </c>
      <c r="S129" s="463">
        <f t="shared" si="108"/>
        <v>0</v>
      </c>
      <c r="T129" s="471">
        <f t="shared" si="109"/>
        <v>0</v>
      </c>
      <c r="U129" s="463">
        <f t="shared" si="110"/>
        <v>0</v>
      </c>
      <c r="V129" s="471">
        <f t="shared" si="111"/>
        <v>0</v>
      </c>
      <c r="W129" s="463">
        <f t="shared" si="112"/>
        <v>0</v>
      </c>
      <c r="X129" s="471">
        <f t="shared" si="113"/>
        <v>0</v>
      </c>
      <c r="Y129" s="463">
        <f t="shared" si="114"/>
        <v>0</v>
      </c>
      <c r="Z129" s="471">
        <f t="shared" si="115"/>
        <v>0</v>
      </c>
      <c r="AA129" s="463">
        <f t="shared" si="116"/>
        <v>0</v>
      </c>
      <c r="AB129" s="471">
        <f t="shared" si="117"/>
        <v>0</v>
      </c>
      <c r="AC129" s="463">
        <f t="shared" si="118"/>
        <v>0</v>
      </c>
      <c r="AD129" s="471">
        <f t="shared" si="119"/>
        <v>0</v>
      </c>
      <c r="AE129" s="463">
        <f t="shared" si="120"/>
        <v>0</v>
      </c>
      <c r="AF129" s="471">
        <f t="shared" si="121"/>
        <v>0</v>
      </c>
      <c r="AG129" s="463">
        <f t="shared" si="122"/>
        <v>0</v>
      </c>
      <c r="AH129" s="471">
        <f t="shared" si="123"/>
        <v>0</v>
      </c>
      <c r="AI129" s="463">
        <f t="shared" si="124"/>
        <v>0</v>
      </c>
      <c r="AJ129" s="471">
        <f t="shared" si="125"/>
        <v>0</v>
      </c>
      <c r="AK129" s="463">
        <f t="shared" si="126"/>
        <v>0</v>
      </c>
      <c r="AL129" s="471">
        <f t="shared" si="127"/>
        <v>0</v>
      </c>
      <c r="AM129" s="463">
        <f t="shared" si="128"/>
        <v>0</v>
      </c>
      <c r="AN129" s="471">
        <f t="shared" si="129"/>
        <v>0</v>
      </c>
      <c r="AO129" s="463">
        <f t="shared" si="130"/>
        <v>0</v>
      </c>
      <c r="AP129" s="471">
        <f t="shared" si="131"/>
        <v>0</v>
      </c>
      <c r="AQ129" s="463">
        <f t="shared" si="132"/>
        <v>0</v>
      </c>
      <c r="AR129" s="471">
        <f t="shared" si="133"/>
        <v>0</v>
      </c>
      <c r="AS129" s="463">
        <f t="shared" si="134"/>
        <v>0</v>
      </c>
      <c r="AT129" s="471">
        <f t="shared" si="135"/>
        <v>0</v>
      </c>
      <c r="AU129" s="463">
        <f t="shared" si="136"/>
        <v>0</v>
      </c>
      <c r="AV129" s="471">
        <f t="shared" si="137"/>
        <v>0</v>
      </c>
      <c r="AW129" s="463">
        <f t="shared" si="138"/>
        <v>0</v>
      </c>
      <c r="AX129" s="471">
        <f t="shared" si="139"/>
        <v>0</v>
      </c>
      <c r="AY129" s="463">
        <f t="shared" si="140"/>
        <v>0</v>
      </c>
      <c r="AZ129" s="471">
        <f t="shared" si="141"/>
        <v>0</v>
      </c>
      <c r="BA129" s="463">
        <f t="shared" si="142"/>
        <v>0</v>
      </c>
      <c r="BB129" s="471">
        <f t="shared" si="143"/>
        <v>0</v>
      </c>
      <c r="BC129" s="463">
        <f t="shared" si="144"/>
        <v>0</v>
      </c>
      <c r="BD129" s="471">
        <f t="shared" si="145"/>
        <v>0</v>
      </c>
      <c r="BE129" s="463">
        <f t="shared" si="146"/>
        <v>0</v>
      </c>
      <c r="BF129" s="471">
        <f t="shared" si="147"/>
        <v>0</v>
      </c>
      <c r="BG129" s="463">
        <f t="shared" si="148"/>
        <v>0</v>
      </c>
      <c r="BH129" s="471">
        <f t="shared" si="149"/>
        <v>0</v>
      </c>
      <c r="BI129" s="463">
        <f t="shared" si="150"/>
        <v>0</v>
      </c>
      <c r="BJ129" s="471">
        <f t="shared" si="151"/>
        <v>0</v>
      </c>
      <c r="BK129" s="463">
        <f t="shared" si="152"/>
        <v>0</v>
      </c>
      <c r="BL129" s="471">
        <f t="shared" si="153"/>
        <v>0</v>
      </c>
      <c r="BM129" s="463">
        <f t="shared" si="154"/>
        <v>0</v>
      </c>
      <c r="BN129" s="471">
        <f t="shared" si="155"/>
        <v>0</v>
      </c>
      <c r="BO129" s="463">
        <f t="shared" si="156"/>
        <v>0</v>
      </c>
      <c r="BP129" s="471">
        <f t="shared" si="157"/>
        <v>0</v>
      </c>
      <c r="BQ129" s="463">
        <f t="shared" si="158"/>
        <v>0</v>
      </c>
    </row>
    <row r="130" spans="1:69" x14ac:dyDescent="0.15">
      <c r="A130" s="448" t="str">
        <f t="shared" si="159"/>
        <v/>
      </c>
      <c r="B130" s="465" t="s">
        <v>442</v>
      </c>
      <c r="C130" s="466"/>
      <c r="D130" s="467"/>
      <c r="E130" s="468"/>
      <c r="F130" s="466"/>
      <c r="G130" s="472" t="str">
        <f t="shared" si="97"/>
        <v/>
      </c>
      <c r="H130" s="470"/>
      <c r="I130" s="463">
        <f t="shared" si="160"/>
        <v>0</v>
      </c>
      <c r="J130" s="471">
        <f t="shared" si="161"/>
        <v>0</v>
      </c>
      <c r="K130" s="463">
        <f t="shared" si="162"/>
        <v>0</v>
      </c>
      <c r="L130" s="471">
        <f t="shared" si="163"/>
        <v>0</v>
      </c>
      <c r="M130" s="463">
        <f t="shared" si="164"/>
        <v>0</v>
      </c>
      <c r="N130" s="471">
        <f t="shared" si="103"/>
        <v>0</v>
      </c>
      <c r="O130" s="463">
        <f t="shared" si="104"/>
        <v>0</v>
      </c>
      <c r="P130" s="471">
        <f t="shared" si="105"/>
        <v>0</v>
      </c>
      <c r="Q130" s="463">
        <f t="shared" si="106"/>
        <v>0</v>
      </c>
      <c r="R130" s="471">
        <f t="shared" si="107"/>
        <v>0</v>
      </c>
      <c r="S130" s="463">
        <f t="shared" si="108"/>
        <v>0</v>
      </c>
      <c r="T130" s="471">
        <f t="shared" si="109"/>
        <v>0</v>
      </c>
      <c r="U130" s="463">
        <f t="shared" si="110"/>
        <v>0</v>
      </c>
      <c r="V130" s="471">
        <f t="shared" si="111"/>
        <v>0</v>
      </c>
      <c r="W130" s="463">
        <f t="shared" si="112"/>
        <v>0</v>
      </c>
      <c r="X130" s="471">
        <f t="shared" si="113"/>
        <v>0</v>
      </c>
      <c r="Y130" s="463">
        <f t="shared" si="114"/>
        <v>0</v>
      </c>
      <c r="Z130" s="471">
        <f t="shared" si="115"/>
        <v>0</v>
      </c>
      <c r="AA130" s="463">
        <f t="shared" si="116"/>
        <v>0</v>
      </c>
      <c r="AB130" s="471">
        <f t="shared" si="117"/>
        <v>0</v>
      </c>
      <c r="AC130" s="463">
        <f t="shared" si="118"/>
        <v>0</v>
      </c>
      <c r="AD130" s="471">
        <f t="shared" si="119"/>
        <v>0</v>
      </c>
      <c r="AE130" s="463">
        <f t="shared" si="120"/>
        <v>0</v>
      </c>
      <c r="AF130" s="471">
        <f t="shared" si="121"/>
        <v>0</v>
      </c>
      <c r="AG130" s="463">
        <f t="shared" si="122"/>
        <v>0</v>
      </c>
      <c r="AH130" s="471">
        <f t="shared" si="123"/>
        <v>0</v>
      </c>
      <c r="AI130" s="463">
        <f t="shared" si="124"/>
        <v>0</v>
      </c>
      <c r="AJ130" s="471">
        <f t="shared" si="125"/>
        <v>0</v>
      </c>
      <c r="AK130" s="463">
        <f t="shared" si="126"/>
        <v>0</v>
      </c>
      <c r="AL130" s="471">
        <f t="shared" si="127"/>
        <v>0</v>
      </c>
      <c r="AM130" s="463">
        <f t="shared" si="128"/>
        <v>0</v>
      </c>
      <c r="AN130" s="471">
        <f t="shared" si="129"/>
        <v>0</v>
      </c>
      <c r="AO130" s="463">
        <f t="shared" si="130"/>
        <v>0</v>
      </c>
      <c r="AP130" s="471">
        <f t="shared" si="131"/>
        <v>0</v>
      </c>
      <c r="AQ130" s="463">
        <f t="shared" si="132"/>
        <v>0</v>
      </c>
      <c r="AR130" s="471">
        <f t="shared" si="133"/>
        <v>0</v>
      </c>
      <c r="AS130" s="463">
        <f t="shared" si="134"/>
        <v>0</v>
      </c>
      <c r="AT130" s="471">
        <f t="shared" si="135"/>
        <v>0</v>
      </c>
      <c r="AU130" s="463">
        <f t="shared" si="136"/>
        <v>0</v>
      </c>
      <c r="AV130" s="471">
        <f t="shared" si="137"/>
        <v>0</v>
      </c>
      <c r="AW130" s="463">
        <f t="shared" si="138"/>
        <v>0</v>
      </c>
      <c r="AX130" s="471">
        <f t="shared" si="139"/>
        <v>0</v>
      </c>
      <c r="AY130" s="463">
        <f t="shared" si="140"/>
        <v>0</v>
      </c>
      <c r="AZ130" s="471">
        <f t="shared" si="141"/>
        <v>0</v>
      </c>
      <c r="BA130" s="463">
        <f t="shared" si="142"/>
        <v>0</v>
      </c>
      <c r="BB130" s="471">
        <f t="shared" si="143"/>
        <v>0</v>
      </c>
      <c r="BC130" s="463">
        <f t="shared" si="144"/>
        <v>0</v>
      </c>
      <c r="BD130" s="471">
        <f t="shared" si="145"/>
        <v>0</v>
      </c>
      <c r="BE130" s="463">
        <f t="shared" si="146"/>
        <v>0</v>
      </c>
      <c r="BF130" s="471">
        <f t="shared" si="147"/>
        <v>0</v>
      </c>
      <c r="BG130" s="463">
        <f t="shared" si="148"/>
        <v>0</v>
      </c>
      <c r="BH130" s="471">
        <f t="shared" si="149"/>
        <v>0</v>
      </c>
      <c r="BI130" s="463">
        <f t="shared" si="150"/>
        <v>0</v>
      </c>
      <c r="BJ130" s="471">
        <f t="shared" si="151"/>
        <v>0</v>
      </c>
      <c r="BK130" s="463">
        <f t="shared" si="152"/>
        <v>0</v>
      </c>
      <c r="BL130" s="471">
        <f t="shared" si="153"/>
        <v>0</v>
      </c>
      <c r="BM130" s="463">
        <f t="shared" si="154"/>
        <v>0</v>
      </c>
      <c r="BN130" s="471">
        <f t="shared" si="155"/>
        <v>0</v>
      </c>
      <c r="BO130" s="463">
        <f t="shared" si="156"/>
        <v>0</v>
      </c>
      <c r="BP130" s="471">
        <f t="shared" si="157"/>
        <v>0</v>
      </c>
      <c r="BQ130" s="463">
        <f t="shared" si="158"/>
        <v>0</v>
      </c>
    </row>
    <row r="131" spans="1:69" x14ac:dyDescent="0.15">
      <c r="A131" s="448" t="str">
        <f t="shared" si="159"/>
        <v/>
      </c>
      <c r="B131" s="465" t="s">
        <v>442</v>
      </c>
      <c r="C131" s="466"/>
      <c r="D131" s="467"/>
      <c r="E131" s="468"/>
      <c r="F131" s="466"/>
      <c r="G131" s="472" t="str">
        <f t="shared" si="97"/>
        <v/>
      </c>
      <c r="H131" s="470"/>
      <c r="I131" s="463">
        <f t="shared" si="160"/>
        <v>0</v>
      </c>
      <c r="J131" s="471">
        <f t="shared" si="161"/>
        <v>0</v>
      </c>
      <c r="K131" s="463">
        <f t="shared" si="162"/>
        <v>0</v>
      </c>
      <c r="L131" s="471">
        <f t="shared" si="163"/>
        <v>0</v>
      </c>
      <c r="M131" s="463">
        <f t="shared" si="164"/>
        <v>0</v>
      </c>
      <c r="N131" s="471">
        <f t="shared" si="103"/>
        <v>0</v>
      </c>
      <c r="O131" s="463">
        <f t="shared" si="104"/>
        <v>0</v>
      </c>
      <c r="P131" s="471">
        <f t="shared" si="105"/>
        <v>0</v>
      </c>
      <c r="Q131" s="463">
        <f t="shared" si="106"/>
        <v>0</v>
      </c>
      <c r="R131" s="471">
        <f t="shared" si="107"/>
        <v>0</v>
      </c>
      <c r="S131" s="463">
        <f t="shared" si="108"/>
        <v>0</v>
      </c>
      <c r="T131" s="471">
        <f t="shared" si="109"/>
        <v>0</v>
      </c>
      <c r="U131" s="463">
        <f t="shared" si="110"/>
        <v>0</v>
      </c>
      <c r="V131" s="471">
        <f t="shared" si="111"/>
        <v>0</v>
      </c>
      <c r="W131" s="463">
        <f t="shared" si="112"/>
        <v>0</v>
      </c>
      <c r="X131" s="471">
        <f t="shared" si="113"/>
        <v>0</v>
      </c>
      <c r="Y131" s="463">
        <f t="shared" si="114"/>
        <v>0</v>
      </c>
      <c r="Z131" s="471">
        <f t="shared" si="115"/>
        <v>0</v>
      </c>
      <c r="AA131" s="463">
        <f t="shared" si="116"/>
        <v>0</v>
      </c>
      <c r="AB131" s="471">
        <f t="shared" si="117"/>
        <v>0</v>
      </c>
      <c r="AC131" s="463">
        <f t="shared" si="118"/>
        <v>0</v>
      </c>
      <c r="AD131" s="471">
        <f t="shared" si="119"/>
        <v>0</v>
      </c>
      <c r="AE131" s="463">
        <f t="shared" si="120"/>
        <v>0</v>
      </c>
      <c r="AF131" s="471">
        <f t="shared" si="121"/>
        <v>0</v>
      </c>
      <c r="AG131" s="463">
        <f t="shared" si="122"/>
        <v>0</v>
      </c>
      <c r="AH131" s="471">
        <f t="shared" si="123"/>
        <v>0</v>
      </c>
      <c r="AI131" s="463">
        <f t="shared" si="124"/>
        <v>0</v>
      </c>
      <c r="AJ131" s="471">
        <f t="shared" si="125"/>
        <v>0</v>
      </c>
      <c r="AK131" s="463">
        <f t="shared" si="126"/>
        <v>0</v>
      </c>
      <c r="AL131" s="471">
        <f t="shared" si="127"/>
        <v>0</v>
      </c>
      <c r="AM131" s="463">
        <f t="shared" si="128"/>
        <v>0</v>
      </c>
      <c r="AN131" s="471">
        <f t="shared" si="129"/>
        <v>0</v>
      </c>
      <c r="AO131" s="463">
        <f t="shared" si="130"/>
        <v>0</v>
      </c>
      <c r="AP131" s="471">
        <f t="shared" si="131"/>
        <v>0</v>
      </c>
      <c r="AQ131" s="463">
        <f t="shared" si="132"/>
        <v>0</v>
      </c>
      <c r="AR131" s="471">
        <f t="shared" si="133"/>
        <v>0</v>
      </c>
      <c r="AS131" s="463">
        <f t="shared" si="134"/>
        <v>0</v>
      </c>
      <c r="AT131" s="471">
        <f t="shared" si="135"/>
        <v>0</v>
      </c>
      <c r="AU131" s="463">
        <f t="shared" si="136"/>
        <v>0</v>
      </c>
      <c r="AV131" s="471">
        <f t="shared" si="137"/>
        <v>0</v>
      </c>
      <c r="AW131" s="463">
        <f t="shared" si="138"/>
        <v>0</v>
      </c>
      <c r="AX131" s="471">
        <f t="shared" si="139"/>
        <v>0</v>
      </c>
      <c r="AY131" s="463">
        <f t="shared" si="140"/>
        <v>0</v>
      </c>
      <c r="AZ131" s="471">
        <f t="shared" si="141"/>
        <v>0</v>
      </c>
      <c r="BA131" s="463">
        <f t="shared" si="142"/>
        <v>0</v>
      </c>
      <c r="BB131" s="471">
        <f t="shared" si="143"/>
        <v>0</v>
      </c>
      <c r="BC131" s="463">
        <f t="shared" si="144"/>
        <v>0</v>
      </c>
      <c r="BD131" s="471">
        <f t="shared" si="145"/>
        <v>0</v>
      </c>
      <c r="BE131" s="463">
        <f t="shared" si="146"/>
        <v>0</v>
      </c>
      <c r="BF131" s="471">
        <f t="shared" si="147"/>
        <v>0</v>
      </c>
      <c r="BG131" s="463">
        <f t="shared" si="148"/>
        <v>0</v>
      </c>
      <c r="BH131" s="471">
        <f t="shared" si="149"/>
        <v>0</v>
      </c>
      <c r="BI131" s="463">
        <f t="shared" si="150"/>
        <v>0</v>
      </c>
      <c r="BJ131" s="471">
        <f t="shared" si="151"/>
        <v>0</v>
      </c>
      <c r="BK131" s="463">
        <f t="shared" si="152"/>
        <v>0</v>
      </c>
      <c r="BL131" s="471">
        <f t="shared" si="153"/>
        <v>0</v>
      </c>
      <c r="BM131" s="463">
        <f t="shared" si="154"/>
        <v>0</v>
      </c>
      <c r="BN131" s="471">
        <f t="shared" si="155"/>
        <v>0</v>
      </c>
      <c r="BO131" s="463">
        <f t="shared" si="156"/>
        <v>0</v>
      </c>
      <c r="BP131" s="471">
        <f t="shared" si="157"/>
        <v>0</v>
      </c>
      <c r="BQ131" s="463">
        <f t="shared" si="158"/>
        <v>0</v>
      </c>
    </row>
    <row r="132" spans="1:69" x14ac:dyDescent="0.15">
      <c r="A132" s="448" t="str">
        <f t="shared" si="159"/>
        <v/>
      </c>
      <c r="B132" s="465" t="s">
        <v>442</v>
      </c>
      <c r="C132" s="466"/>
      <c r="D132" s="467"/>
      <c r="E132" s="468"/>
      <c r="F132" s="466"/>
      <c r="G132" s="472" t="str">
        <f t="shared" si="97"/>
        <v/>
      </c>
      <c r="H132" s="470"/>
      <c r="I132" s="463">
        <f t="shared" si="160"/>
        <v>0</v>
      </c>
      <c r="J132" s="471">
        <f t="shared" si="161"/>
        <v>0</v>
      </c>
      <c r="K132" s="463">
        <f t="shared" si="162"/>
        <v>0</v>
      </c>
      <c r="L132" s="471">
        <f t="shared" si="163"/>
        <v>0</v>
      </c>
      <c r="M132" s="463">
        <f t="shared" si="164"/>
        <v>0</v>
      </c>
      <c r="N132" s="471">
        <f t="shared" si="103"/>
        <v>0</v>
      </c>
      <c r="O132" s="463">
        <f t="shared" si="104"/>
        <v>0</v>
      </c>
      <c r="P132" s="471">
        <f t="shared" si="105"/>
        <v>0</v>
      </c>
      <c r="Q132" s="463">
        <f t="shared" si="106"/>
        <v>0</v>
      </c>
      <c r="R132" s="471">
        <f t="shared" si="107"/>
        <v>0</v>
      </c>
      <c r="S132" s="463">
        <f t="shared" si="108"/>
        <v>0</v>
      </c>
      <c r="T132" s="471">
        <f t="shared" si="109"/>
        <v>0</v>
      </c>
      <c r="U132" s="463">
        <f t="shared" si="110"/>
        <v>0</v>
      </c>
      <c r="V132" s="471">
        <f t="shared" si="111"/>
        <v>0</v>
      </c>
      <c r="W132" s="463">
        <f t="shared" si="112"/>
        <v>0</v>
      </c>
      <c r="X132" s="471">
        <f t="shared" si="113"/>
        <v>0</v>
      </c>
      <c r="Y132" s="463">
        <f t="shared" si="114"/>
        <v>0</v>
      </c>
      <c r="Z132" s="471">
        <f t="shared" si="115"/>
        <v>0</v>
      </c>
      <c r="AA132" s="463">
        <f t="shared" si="116"/>
        <v>0</v>
      </c>
      <c r="AB132" s="471">
        <f t="shared" si="117"/>
        <v>0</v>
      </c>
      <c r="AC132" s="463">
        <f t="shared" si="118"/>
        <v>0</v>
      </c>
      <c r="AD132" s="471">
        <f t="shared" si="119"/>
        <v>0</v>
      </c>
      <c r="AE132" s="463">
        <f t="shared" si="120"/>
        <v>0</v>
      </c>
      <c r="AF132" s="471">
        <f t="shared" si="121"/>
        <v>0</v>
      </c>
      <c r="AG132" s="463">
        <f t="shared" si="122"/>
        <v>0</v>
      </c>
      <c r="AH132" s="471">
        <f t="shared" si="123"/>
        <v>0</v>
      </c>
      <c r="AI132" s="463">
        <f t="shared" si="124"/>
        <v>0</v>
      </c>
      <c r="AJ132" s="471">
        <f t="shared" si="125"/>
        <v>0</v>
      </c>
      <c r="AK132" s="463">
        <f t="shared" si="126"/>
        <v>0</v>
      </c>
      <c r="AL132" s="471">
        <f t="shared" si="127"/>
        <v>0</v>
      </c>
      <c r="AM132" s="463">
        <f t="shared" si="128"/>
        <v>0</v>
      </c>
      <c r="AN132" s="471">
        <f t="shared" si="129"/>
        <v>0</v>
      </c>
      <c r="AO132" s="463">
        <f t="shared" si="130"/>
        <v>0</v>
      </c>
      <c r="AP132" s="471">
        <f t="shared" si="131"/>
        <v>0</v>
      </c>
      <c r="AQ132" s="463">
        <f t="shared" si="132"/>
        <v>0</v>
      </c>
      <c r="AR132" s="471">
        <f t="shared" si="133"/>
        <v>0</v>
      </c>
      <c r="AS132" s="463">
        <f t="shared" si="134"/>
        <v>0</v>
      </c>
      <c r="AT132" s="471">
        <f t="shared" si="135"/>
        <v>0</v>
      </c>
      <c r="AU132" s="463">
        <f t="shared" si="136"/>
        <v>0</v>
      </c>
      <c r="AV132" s="471">
        <f t="shared" si="137"/>
        <v>0</v>
      </c>
      <c r="AW132" s="463">
        <f t="shared" si="138"/>
        <v>0</v>
      </c>
      <c r="AX132" s="471">
        <f t="shared" si="139"/>
        <v>0</v>
      </c>
      <c r="AY132" s="463">
        <f t="shared" si="140"/>
        <v>0</v>
      </c>
      <c r="AZ132" s="471">
        <f t="shared" si="141"/>
        <v>0</v>
      </c>
      <c r="BA132" s="463">
        <f t="shared" si="142"/>
        <v>0</v>
      </c>
      <c r="BB132" s="471">
        <f t="shared" si="143"/>
        <v>0</v>
      </c>
      <c r="BC132" s="463">
        <f t="shared" si="144"/>
        <v>0</v>
      </c>
      <c r="BD132" s="471">
        <f t="shared" si="145"/>
        <v>0</v>
      </c>
      <c r="BE132" s="463">
        <f t="shared" si="146"/>
        <v>0</v>
      </c>
      <c r="BF132" s="471">
        <f t="shared" si="147"/>
        <v>0</v>
      </c>
      <c r="BG132" s="463">
        <f t="shared" si="148"/>
        <v>0</v>
      </c>
      <c r="BH132" s="471">
        <f t="shared" si="149"/>
        <v>0</v>
      </c>
      <c r="BI132" s="463">
        <f t="shared" si="150"/>
        <v>0</v>
      </c>
      <c r="BJ132" s="471">
        <f t="shared" si="151"/>
        <v>0</v>
      </c>
      <c r="BK132" s="463">
        <f t="shared" si="152"/>
        <v>0</v>
      </c>
      <c r="BL132" s="471">
        <f t="shared" si="153"/>
        <v>0</v>
      </c>
      <c r="BM132" s="463">
        <f t="shared" si="154"/>
        <v>0</v>
      </c>
      <c r="BN132" s="471">
        <f t="shared" si="155"/>
        <v>0</v>
      </c>
      <c r="BO132" s="463">
        <f t="shared" si="156"/>
        <v>0</v>
      </c>
      <c r="BP132" s="471">
        <f t="shared" si="157"/>
        <v>0</v>
      </c>
      <c r="BQ132" s="463">
        <f t="shared" si="158"/>
        <v>0</v>
      </c>
    </row>
    <row r="133" spans="1:69" x14ac:dyDescent="0.15">
      <c r="A133" s="448" t="str">
        <f t="shared" si="159"/>
        <v/>
      </c>
      <c r="B133" s="465" t="s">
        <v>442</v>
      </c>
      <c r="C133" s="466"/>
      <c r="D133" s="467"/>
      <c r="E133" s="468"/>
      <c r="F133" s="466"/>
      <c r="G133" s="472" t="str">
        <f t="shared" si="97"/>
        <v/>
      </c>
      <c r="H133" s="470"/>
      <c r="I133" s="463">
        <f t="shared" si="160"/>
        <v>0</v>
      </c>
      <c r="J133" s="471">
        <f t="shared" si="161"/>
        <v>0</v>
      </c>
      <c r="K133" s="463">
        <f t="shared" si="162"/>
        <v>0</v>
      </c>
      <c r="L133" s="471">
        <f t="shared" si="163"/>
        <v>0</v>
      </c>
      <c r="M133" s="463">
        <f t="shared" si="164"/>
        <v>0</v>
      </c>
      <c r="N133" s="471">
        <f t="shared" si="103"/>
        <v>0</v>
      </c>
      <c r="O133" s="463">
        <f t="shared" si="104"/>
        <v>0</v>
      </c>
      <c r="P133" s="471">
        <f t="shared" si="105"/>
        <v>0</v>
      </c>
      <c r="Q133" s="463">
        <f t="shared" si="106"/>
        <v>0</v>
      </c>
      <c r="R133" s="471">
        <f t="shared" si="107"/>
        <v>0</v>
      </c>
      <c r="S133" s="463">
        <f t="shared" si="108"/>
        <v>0</v>
      </c>
      <c r="T133" s="471">
        <f t="shared" si="109"/>
        <v>0</v>
      </c>
      <c r="U133" s="463">
        <f t="shared" si="110"/>
        <v>0</v>
      </c>
      <c r="V133" s="471">
        <f t="shared" si="111"/>
        <v>0</v>
      </c>
      <c r="W133" s="463">
        <f t="shared" si="112"/>
        <v>0</v>
      </c>
      <c r="X133" s="471">
        <f t="shared" si="113"/>
        <v>0</v>
      </c>
      <c r="Y133" s="463">
        <f t="shared" si="114"/>
        <v>0</v>
      </c>
      <c r="Z133" s="471">
        <f t="shared" si="115"/>
        <v>0</v>
      </c>
      <c r="AA133" s="463">
        <f t="shared" si="116"/>
        <v>0</v>
      </c>
      <c r="AB133" s="471">
        <f t="shared" si="117"/>
        <v>0</v>
      </c>
      <c r="AC133" s="463">
        <f t="shared" si="118"/>
        <v>0</v>
      </c>
      <c r="AD133" s="471">
        <f t="shared" si="119"/>
        <v>0</v>
      </c>
      <c r="AE133" s="463">
        <f t="shared" si="120"/>
        <v>0</v>
      </c>
      <c r="AF133" s="471">
        <f t="shared" si="121"/>
        <v>0</v>
      </c>
      <c r="AG133" s="463">
        <f t="shared" si="122"/>
        <v>0</v>
      </c>
      <c r="AH133" s="471">
        <f t="shared" si="123"/>
        <v>0</v>
      </c>
      <c r="AI133" s="463">
        <f t="shared" si="124"/>
        <v>0</v>
      </c>
      <c r="AJ133" s="471">
        <f t="shared" si="125"/>
        <v>0</v>
      </c>
      <c r="AK133" s="463">
        <f t="shared" si="126"/>
        <v>0</v>
      </c>
      <c r="AL133" s="471">
        <f t="shared" si="127"/>
        <v>0</v>
      </c>
      <c r="AM133" s="463">
        <f t="shared" si="128"/>
        <v>0</v>
      </c>
      <c r="AN133" s="471">
        <f t="shared" si="129"/>
        <v>0</v>
      </c>
      <c r="AO133" s="463">
        <f t="shared" si="130"/>
        <v>0</v>
      </c>
      <c r="AP133" s="471">
        <f t="shared" si="131"/>
        <v>0</v>
      </c>
      <c r="AQ133" s="463">
        <f t="shared" si="132"/>
        <v>0</v>
      </c>
      <c r="AR133" s="471">
        <f t="shared" si="133"/>
        <v>0</v>
      </c>
      <c r="AS133" s="463">
        <f t="shared" si="134"/>
        <v>0</v>
      </c>
      <c r="AT133" s="471">
        <f t="shared" si="135"/>
        <v>0</v>
      </c>
      <c r="AU133" s="463">
        <f t="shared" si="136"/>
        <v>0</v>
      </c>
      <c r="AV133" s="471">
        <f t="shared" si="137"/>
        <v>0</v>
      </c>
      <c r="AW133" s="463">
        <f t="shared" si="138"/>
        <v>0</v>
      </c>
      <c r="AX133" s="471">
        <f t="shared" si="139"/>
        <v>0</v>
      </c>
      <c r="AY133" s="463">
        <f t="shared" si="140"/>
        <v>0</v>
      </c>
      <c r="AZ133" s="471">
        <f t="shared" si="141"/>
        <v>0</v>
      </c>
      <c r="BA133" s="463">
        <f t="shared" si="142"/>
        <v>0</v>
      </c>
      <c r="BB133" s="471">
        <f t="shared" si="143"/>
        <v>0</v>
      </c>
      <c r="BC133" s="463">
        <f t="shared" si="144"/>
        <v>0</v>
      </c>
      <c r="BD133" s="471">
        <f t="shared" si="145"/>
        <v>0</v>
      </c>
      <c r="BE133" s="463">
        <f t="shared" si="146"/>
        <v>0</v>
      </c>
      <c r="BF133" s="471">
        <f t="shared" si="147"/>
        <v>0</v>
      </c>
      <c r="BG133" s="463">
        <f t="shared" si="148"/>
        <v>0</v>
      </c>
      <c r="BH133" s="471">
        <f t="shared" si="149"/>
        <v>0</v>
      </c>
      <c r="BI133" s="463">
        <f t="shared" si="150"/>
        <v>0</v>
      </c>
      <c r="BJ133" s="471">
        <f t="shared" si="151"/>
        <v>0</v>
      </c>
      <c r="BK133" s="463">
        <f t="shared" si="152"/>
        <v>0</v>
      </c>
      <c r="BL133" s="471">
        <f t="shared" si="153"/>
        <v>0</v>
      </c>
      <c r="BM133" s="463">
        <f t="shared" si="154"/>
        <v>0</v>
      </c>
      <c r="BN133" s="471">
        <f t="shared" si="155"/>
        <v>0</v>
      </c>
      <c r="BO133" s="463">
        <f t="shared" si="156"/>
        <v>0</v>
      </c>
      <c r="BP133" s="471">
        <f t="shared" si="157"/>
        <v>0</v>
      </c>
      <c r="BQ133" s="463">
        <f t="shared" si="158"/>
        <v>0</v>
      </c>
    </row>
    <row r="134" spans="1:69" x14ac:dyDescent="0.15">
      <c r="A134" s="448" t="str">
        <f t="shared" si="159"/>
        <v/>
      </c>
      <c r="B134" s="465" t="s">
        <v>442</v>
      </c>
      <c r="C134" s="466"/>
      <c r="D134" s="467"/>
      <c r="E134" s="468"/>
      <c r="F134" s="466"/>
      <c r="G134" s="472" t="str">
        <f t="shared" si="97"/>
        <v/>
      </c>
      <c r="H134" s="470"/>
      <c r="I134" s="463">
        <f t="shared" si="160"/>
        <v>0</v>
      </c>
      <c r="J134" s="471">
        <f t="shared" si="161"/>
        <v>0</v>
      </c>
      <c r="K134" s="463">
        <f t="shared" si="162"/>
        <v>0</v>
      </c>
      <c r="L134" s="471">
        <f t="shared" si="163"/>
        <v>0</v>
      </c>
      <c r="M134" s="463">
        <f t="shared" si="164"/>
        <v>0</v>
      </c>
      <c r="N134" s="471">
        <f t="shared" si="103"/>
        <v>0</v>
      </c>
      <c r="O134" s="463">
        <f t="shared" si="104"/>
        <v>0</v>
      </c>
      <c r="P134" s="471">
        <f t="shared" si="105"/>
        <v>0</v>
      </c>
      <c r="Q134" s="463">
        <f t="shared" si="106"/>
        <v>0</v>
      </c>
      <c r="R134" s="471">
        <f t="shared" si="107"/>
        <v>0</v>
      </c>
      <c r="S134" s="463">
        <f t="shared" si="108"/>
        <v>0</v>
      </c>
      <c r="T134" s="471">
        <f t="shared" si="109"/>
        <v>0</v>
      </c>
      <c r="U134" s="463">
        <f t="shared" si="110"/>
        <v>0</v>
      </c>
      <c r="V134" s="471">
        <f t="shared" si="111"/>
        <v>0</v>
      </c>
      <c r="W134" s="463">
        <f t="shared" si="112"/>
        <v>0</v>
      </c>
      <c r="X134" s="471">
        <f t="shared" si="113"/>
        <v>0</v>
      </c>
      <c r="Y134" s="463">
        <f t="shared" si="114"/>
        <v>0</v>
      </c>
      <c r="Z134" s="471">
        <f t="shared" si="115"/>
        <v>0</v>
      </c>
      <c r="AA134" s="463">
        <f t="shared" si="116"/>
        <v>0</v>
      </c>
      <c r="AB134" s="471">
        <f t="shared" si="117"/>
        <v>0</v>
      </c>
      <c r="AC134" s="463">
        <f t="shared" si="118"/>
        <v>0</v>
      </c>
      <c r="AD134" s="471">
        <f t="shared" si="119"/>
        <v>0</v>
      </c>
      <c r="AE134" s="463">
        <f t="shared" si="120"/>
        <v>0</v>
      </c>
      <c r="AF134" s="471">
        <f t="shared" si="121"/>
        <v>0</v>
      </c>
      <c r="AG134" s="463">
        <f t="shared" si="122"/>
        <v>0</v>
      </c>
      <c r="AH134" s="471">
        <f t="shared" si="123"/>
        <v>0</v>
      </c>
      <c r="AI134" s="463">
        <f t="shared" si="124"/>
        <v>0</v>
      </c>
      <c r="AJ134" s="471">
        <f t="shared" si="125"/>
        <v>0</v>
      </c>
      <c r="AK134" s="463">
        <f t="shared" si="126"/>
        <v>0</v>
      </c>
      <c r="AL134" s="471">
        <f t="shared" si="127"/>
        <v>0</v>
      </c>
      <c r="AM134" s="463">
        <f t="shared" si="128"/>
        <v>0</v>
      </c>
      <c r="AN134" s="471">
        <f t="shared" si="129"/>
        <v>0</v>
      </c>
      <c r="AO134" s="463">
        <f t="shared" si="130"/>
        <v>0</v>
      </c>
      <c r="AP134" s="471">
        <f t="shared" si="131"/>
        <v>0</v>
      </c>
      <c r="AQ134" s="463">
        <f t="shared" si="132"/>
        <v>0</v>
      </c>
      <c r="AR134" s="471">
        <f t="shared" si="133"/>
        <v>0</v>
      </c>
      <c r="AS134" s="463">
        <f t="shared" si="134"/>
        <v>0</v>
      </c>
      <c r="AT134" s="471">
        <f t="shared" si="135"/>
        <v>0</v>
      </c>
      <c r="AU134" s="463">
        <f t="shared" si="136"/>
        <v>0</v>
      </c>
      <c r="AV134" s="471">
        <f t="shared" si="137"/>
        <v>0</v>
      </c>
      <c r="AW134" s="463">
        <f t="shared" si="138"/>
        <v>0</v>
      </c>
      <c r="AX134" s="471">
        <f t="shared" si="139"/>
        <v>0</v>
      </c>
      <c r="AY134" s="463">
        <f t="shared" si="140"/>
        <v>0</v>
      </c>
      <c r="AZ134" s="471">
        <f t="shared" si="141"/>
        <v>0</v>
      </c>
      <c r="BA134" s="463">
        <f t="shared" si="142"/>
        <v>0</v>
      </c>
      <c r="BB134" s="471">
        <f t="shared" si="143"/>
        <v>0</v>
      </c>
      <c r="BC134" s="463">
        <f t="shared" si="144"/>
        <v>0</v>
      </c>
      <c r="BD134" s="471">
        <f t="shared" si="145"/>
        <v>0</v>
      </c>
      <c r="BE134" s="463">
        <f t="shared" si="146"/>
        <v>0</v>
      </c>
      <c r="BF134" s="471">
        <f t="shared" si="147"/>
        <v>0</v>
      </c>
      <c r="BG134" s="463">
        <f t="shared" si="148"/>
        <v>0</v>
      </c>
      <c r="BH134" s="471">
        <f t="shared" si="149"/>
        <v>0</v>
      </c>
      <c r="BI134" s="463">
        <f t="shared" si="150"/>
        <v>0</v>
      </c>
      <c r="BJ134" s="471">
        <f t="shared" si="151"/>
        <v>0</v>
      </c>
      <c r="BK134" s="463">
        <f t="shared" si="152"/>
        <v>0</v>
      </c>
      <c r="BL134" s="471">
        <f t="shared" si="153"/>
        <v>0</v>
      </c>
      <c r="BM134" s="463">
        <f t="shared" si="154"/>
        <v>0</v>
      </c>
      <c r="BN134" s="471">
        <f t="shared" si="155"/>
        <v>0</v>
      </c>
      <c r="BO134" s="463">
        <f t="shared" si="156"/>
        <v>0</v>
      </c>
      <c r="BP134" s="471">
        <f t="shared" si="157"/>
        <v>0</v>
      </c>
      <c r="BQ134" s="463">
        <f t="shared" si="158"/>
        <v>0</v>
      </c>
    </row>
    <row r="135" spans="1:69" x14ac:dyDescent="0.15">
      <c r="A135" s="448" t="str">
        <f t="shared" si="159"/>
        <v/>
      </c>
      <c r="B135" s="465" t="s">
        <v>442</v>
      </c>
      <c r="C135" s="466"/>
      <c r="D135" s="467"/>
      <c r="E135" s="468"/>
      <c r="F135" s="466"/>
      <c r="G135" s="472" t="str">
        <f t="shared" si="97"/>
        <v/>
      </c>
      <c r="H135" s="470"/>
      <c r="I135" s="463">
        <f t="shared" si="160"/>
        <v>0</v>
      </c>
      <c r="J135" s="471">
        <f t="shared" si="161"/>
        <v>0</v>
      </c>
      <c r="K135" s="463">
        <f t="shared" si="162"/>
        <v>0</v>
      </c>
      <c r="L135" s="471">
        <f t="shared" si="163"/>
        <v>0</v>
      </c>
      <c r="M135" s="463">
        <f t="shared" si="164"/>
        <v>0</v>
      </c>
      <c r="N135" s="471">
        <f t="shared" ref="N135:N198" si="165">IF(L135-M135&lt;0,0,L135-M135)</f>
        <v>0</v>
      </c>
      <c r="O135" s="463">
        <f t="shared" ref="O135:O198" si="166">IFERROR(IF(L135-$E135*$G135&lt;$I135,L135-M135,$E135*$G135),0)</f>
        <v>0</v>
      </c>
      <c r="P135" s="471">
        <f t="shared" ref="P135:P198" si="167">IF(N135-O135&lt;0,0,N135-O135)</f>
        <v>0</v>
      </c>
      <c r="Q135" s="463">
        <f t="shared" ref="Q135:Q198" si="168">IFERROR(IF(N135-$E135*$G135&lt;$I135,N135-O135,$E135*$G135),0)</f>
        <v>0</v>
      </c>
      <c r="R135" s="471">
        <f t="shared" ref="R135:R198" si="169">IF(P135-Q135&lt;0,0,P135-Q135)</f>
        <v>0</v>
      </c>
      <c r="S135" s="463">
        <f t="shared" ref="S135:S198" si="170">IFERROR(IF(P135-$E135*$G135&lt;$I135,P135-Q135,$E135*$G135),0)</f>
        <v>0</v>
      </c>
      <c r="T135" s="471">
        <f t="shared" ref="T135:T198" si="171">IF(R135-S135&lt;0,0,R135-S135)</f>
        <v>0</v>
      </c>
      <c r="U135" s="463">
        <f t="shared" ref="U135:U198" si="172">IFERROR(IF(R135-$E135*$G135&lt;$I135,R135-S135,$E135*$G135),0)</f>
        <v>0</v>
      </c>
      <c r="V135" s="471">
        <f t="shared" ref="V135:V198" si="173">IF(T135-U135&lt;0,0,T135-U135)</f>
        <v>0</v>
      </c>
      <c r="W135" s="463">
        <f t="shared" ref="W135:W198" si="174">IFERROR(IF(T135-$E135*$G135&lt;$I135,T135-U135,$E135*$G135),0)</f>
        <v>0</v>
      </c>
      <c r="X135" s="471">
        <f t="shared" ref="X135:X198" si="175">IF(V135-W135&lt;0,0,V135-W135)</f>
        <v>0</v>
      </c>
      <c r="Y135" s="463">
        <f t="shared" ref="Y135:Y198" si="176">IFERROR(IF(V135-$E135*$G135&lt;$I135,V135-W135,$E135*$G135),0)</f>
        <v>0</v>
      </c>
      <c r="Z135" s="471">
        <f t="shared" ref="Z135:Z198" si="177">IF(X135-Y135&lt;0,0,X135-Y135)</f>
        <v>0</v>
      </c>
      <c r="AA135" s="463">
        <f t="shared" ref="AA135:AA198" si="178">IFERROR(IF(X135-$E135*$G135&lt;$I135,X135-Y135,$E135*$G135),0)</f>
        <v>0</v>
      </c>
      <c r="AB135" s="471">
        <f t="shared" ref="AB135:AB198" si="179">IF(Z135-AA135&lt;0,0,Z135-AA135)</f>
        <v>0</v>
      </c>
      <c r="AC135" s="463">
        <f t="shared" ref="AC135:AC198" si="180">IFERROR(IF(Z135-$E135*$G135&lt;$I135,Z135-AA135,$E135*$G135),0)</f>
        <v>0</v>
      </c>
      <c r="AD135" s="471">
        <f t="shared" ref="AD135:AD198" si="181">IF(AB135-AC135&lt;0,0,AB135-AC135)</f>
        <v>0</v>
      </c>
      <c r="AE135" s="463">
        <f t="shared" ref="AE135:AE198" si="182">IFERROR(IF(AB135-$E135*$G135&lt;$I135,AB135-AC135,$E135*$G135),0)</f>
        <v>0</v>
      </c>
      <c r="AF135" s="471">
        <f t="shared" ref="AF135:AF198" si="183">IF(AD135-AE135&lt;0,0,AD135-AE135)</f>
        <v>0</v>
      </c>
      <c r="AG135" s="463">
        <f t="shared" ref="AG135:AG198" si="184">IFERROR(IF(AD135-$E135*$G135&lt;$I135,AD135-AE135,$E135*$G135),0)</f>
        <v>0</v>
      </c>
      <c r="AH135" s="471">
        <f t="shared" ref="AH135:AH198" si="185">IF(AF135-AG135&lt;0,0,AF135-AG135)</f>
        <v>0</v>
      </c>
      <c r="AI135" s="463">
        <f t="shared" ref="AI135:AI198" si="186">IFERROR(IF(AF135-$E135*$G135&lt;$I135,AF135-AG135,$E135*$G135),0)</f>
        <v>0</v>
      </c>
      <c r="AJ135" s="471">
        <f t="shared" ref="AJ135:AJ198" si="187">IF(AH135-AI135&lt;0,0,AH135-AI135)</f>
        <v>0</v>
      </c>
      <c r="AK135" s="463">
        <f t="shared" ref="AK135:AK198" si="188">IFERROR(IF(AH135-$E135*$G135&lt;$I135,AH135-AI135,$E135*$G135),0)</f>
        <v>0</v>
      </c>
      <c r="AL135" s="471">
        <f t="shared" ref="AL135:AL198" si="189">IF(AJ135-AK135&lt;0,0,AJ135-AK135)</f>
        <v>0</v>
      </c>
      <c r="AM135" s="463">
        <f t="shared" ref="AM135:AM198" si="190">IFERROR(IF(AJ135-$E135*$G135&lt;$I135,AJ135-AK135,$E135*$G135),0)</f>
        <v>0</v>
      </c>
      <c r="AN135" s="471">
        <f t="shared" ref="AN135:AN198" si="191">IF(AL135-AM135&lt;0,0,AL135-AM135)</f>
        <v>0</v>
      </c>
      <c r="AO135" s="463">
        <f t="shared" ref="AO135:AO198" si="192">IFERROR(IF(AL135-$E135*$G135&lt;$I135,AL135-AM135,$E135*$G135),0)</f>
        <v>0</v>
      </c>
      <c r="AP135" s="471">
        <f t="shared" ref="AP135:AP198" si="193">IF(AN135-AO135&lt;0,0,AN135-AO135)</f>
        <v>0</v>
      </c>
      <c r="AQ135" s="463">
        <f t="shared" ref="AQ135:AQ198" si="194">IFERROR(IF(AN135-$E135*$G135&lt;$I135,AN135-AO135,$E135*$G135),0)</f>
        <v>0</v>
      </c>
      <c r="AR135" s="471">
        <f t="shared" ref="AR135:AR198" si="195">IF(AP135-AQ135&lt;0,0,AP135-AQ135)</f>
        <v>0</v>
      </c>
      <c r="AS135" s="463">
        <f t="shared" ref="AS135:AS198" si="196">IFERROR(IF(AP135-$E135*$G135&lt;$I135,AP135-AQ135,$E135*$G135),0)</f>
        <v>0</v>
      </c>
      <c r="AT135" s="471">
        <f t="shared" ref="AT135:AT198" si="197">IF(AR135-AS135&lt;0,0,AR135-AS135)</f>
        <v>0</v>
      </c>
      <c r="AU135" s="463">
        <f t="shared" ref="AU135:AU198" si="198">IFERROR(IF(AR135-$E135*$G135&lt;$I135,AR135-AS135,$E135*$G135),0)</f>
        <v>0</v>
      </c>
      <c r="AV135" s="471">
        <f t="shared" ref="AV135:AV198" si="199">IF(AT135-AU135&lt;0,0,AT135-AU135)</f>
        <v>0</v>
      </c>
      <c r="AW135" s="463">
        <f t="shared" ref="AW135:AW198" si="200">IFERROR(IF(AT135-$E135*$G135&lt;$I135,AT135-AU135,$E135*$G135),0)</f>
        <v>0</v>
      </c>
      <c r="AX135" s="471">
        <f t="shared" ref="AX135:AX198" si="201">IF(AV135-AW135&lt;0,0,AV135-AW135)</f>
        <v>0</v>
      </c>
      <c r="AY135" s="463">
        <f t="shared" ref="AY135:AY198" si="202">IFERROR(IF(AV135-$E135*$G135&lt;$I135,AV135-AW135,$E135*$G135),0)</f>
        <v>0</v>
      </c>
      <c r="AZ135" s="471">
        <f t="shared" ref="AZ135:AZ198" si="203">IF(AX135-AY135&lt;0,0,AX135-AY135)</f>
        <v>0</v>
      </c>
      <c r="BA135" s="463">
        <f t="shared" ref="BA135:BA198" si="204">IFERROR(IF(AX135-$E135*$G135&lt;$I135,AX135-AY135,$E135*$G135),0)</f>
        <v>0</v>
      </c>
      <c r="BB135" s="471">
        <f t="shared" ref="BB135:BB198" si="205">IF(AZ135-BA135&lt;0,0,AZ135-BA135)</f>
        <v>0</v>
      </c>
      <c r="BC135" s="463">
        <f t="shared" ref="BC135:BC198" si="206">IFERROR(IF(AZ135-$E135*$G135&lt;$I135,AZ135-BA135,$E135*$G135),0)</f>
        <v>0</v>
      </c>
      <c r="BD135" s="471">
        <f t="shared" ref="BD135:BD198" si="207">IF(BB135-BC135&lt;0,0,BB135-BC135)</f>
        <v>0</v>
      </c>
      <c r="BE135" s="463">
        <f t="shared" ref="BE135:BE198" si="208">IFERROR(IF(BB135-$E135*$G135&lt;$I135,BB135-BC135,$E135*$G135),0)</f>
        <v>0</v>
      </c>
      <c r="BF135" s="471">
        <f t="shared" ref="BF135:BF198" si="209">IF(BD135-BE135&lt;0,0,BD135-BE135)</f>
        <v>0</v>
      </c>
      <c r="BG135" s="463">
        <f t="shared" ref="BG135:BG198" si="210">IFERROR(IF(BD135-$E135*$G135&lt;$I135,BD135-BE135,$E135*$G135),0)</f>
        <v>0</v>
      </c>
      <c r="BH135" s="471">
        <f t="shared" ref="BH135:BH198" si="211">IF(BF135-BG135&lt;0,0,BF135-BG135)</f>
        <v>0</v>
      </c>
      <c r="BI135" s="463">
        <f t="shared" ref="BI135:BI198" si="212">IFERROR(IF(BF135-$E135*$G135&lt;$I135,BF135-BG135,$E135*$G135),0)</f>
        <v>0</v>
      </c>
      <c r="BJ135" s="471">
        <f t="shared" ref="BJ135:BJ198" si="213">IF(BH135-BI135&lt;0,0,BH135-BI135)</f>
        <v>0</v>
      </c>
      <c r="BK135" s="463">
        <f t="shared" ref="BK135:BK198" si="214">IFERROR(IF(BH135-$E135*$G135&lt;$I135,BH135-BI135,$E135*$G135),0)</f>
        <v>0</v>
      </c>
      <c r="BL135" s="471">
        <f t="shared" ref="BL135:BL198" si="215">IF(BJ135-BK135&lt;0,0,BJ135-BK135)</f>
        <v>0</v>
      </c>
      <c r="BM135" s="463">
        <f t="shared" ref="BM135:BM198" si="216">IFERROR(IF(BJ135-$E135*$G135&lt;$I135,BJ135-BK135,$E135*$G135),0)</f>
        <v>0</v>
      </c>
      <c r="BN135" s="471">
        <f t="shared" ref="BN135:BN198" si="217">IF(BL135-BM135&lt;0,0,BL135-BM135)</f>
        <v>0</v>
      </c>
      <c r="BO135" s="463">
        <f t="shared" ref="BO135:BO198" si="218">IFERROR(IF(BL135-$E135*$G135&lt;$I135,BL135-BM135,$E135*$G135),0)</f>
        <v>0</v>
      </c>
      <c r="BP135" s="471">
        <f t="shared" ref="BP135:BP198" si="219">IF(BN135-BO135&lt;0,0,BN135-BO135)</f>
        <v>0</v>
      </c>
      <c r="BQ135" s="463">
        <f t="shared" ref="BQ135:BQ198" si="220">IFERROR(IF(BN135-$E135*$G135&lt;$I135,BN135-BO135,$E135*$G135),0)</f>
        <v>0</v>
      </c>
    </row>
    <row r="136" spans="1:69" x14ac:dyDescent="0.15">
      <c r="A136" s="448" t="str">
        <f t="shared" ref="A136:A199" si="221">IFERROR(VLOOKUP(B136,$B$207:$C$214,2,0),"")</f>
        <v/>
      </c>
      <c r="B136" s="465" t="s">
        <v>442</v>
      </c>
      <c r="C136" s="466"/>
      <c r="D136" s="467"/>
      <c r="E136" s="468"/>
      <c r="F136" s="466"/>
      <c r="G136" s="472" t="str">
        <f t="shared" si="97"/>
        <v/>
      </c>
      <c r="H136" s="470"/>
      <c r="I136" s="463">
        <f t="shared" ref="I136:I199" si="222">IFERROR(IF($H136-($E136*$G136)&lt;$H136,IF($H136&lt;$E136*$G136,$H136,$E136*$G136)),)</f>
        <v>0</v>
      </c>
      <c r="J136" s="471">
        <f t="shared" ref="J136:J199" si="223">IF(H136-I136&lt;0,0,H136-I136)</f>
        <v>0</v>
      </c>
      <c r="K136" s="463">
        <f t="shared" ref="K136:K199" si="224">IFERROR(IF(H136-$E136*$G136&lt;$I136,H136-I136,$E136*$G136),0)</f>
        <v>0</v>
      </c>
      <c r="L136" s="471">
        <f t="shared" ref="L136:L199" si="225">IF(J136-K136&lt;0,0,J136-K136)</f>
        <v>0</v>
      </c>
      <c r="M136" s="463">
        <f t="shared" ref="M136:M199" si="226">IFERROR(IF(J136-$E136*$G136&lt;$I136,J136-K136,$E136*$G136),0)</f>
        <v>0</v>
      </c>
      <c r="N136" s="471">
        <f t="shared" si="165"/>
        <v>0</v>
      </c>
      <c r="O136" s="463">
        <f t="shared" si="166"/>
        <v>0</v>
      </c>
      <c r="P136" s="471">
        <f t="shared" si="167"/>
        <v>0</v>
      </c>
      <c r="Q136" s="463">
        <f t="shared" si="168"/>
        <v>0</v>
      </c>
      <c r="R136" s="471">
        <f t="shared" si="169"/>
        <v>0</v>
      </c>
      <c r="S136" s="463">
        <f t="shared" si="170"/>
        <v>0</v>
      </c>
      <c r="T136" s="471">
        <f t="shared" si="171"/>
        <v>0</v>
      </c>
      <c r="U136" s="463">
        <f t="shared" si="172"/>
        <v>0</v>
      </c>
      <c r="V136" s="471">
        <f t="shared" si="173"/>
        <v>0</v>
      </c>
      <c r="W136" s="463">
        <f t="shared" si="174"/>
        <v>0</v>
      </c>
      <c r="X136" s="471">
        <f t="shared" si="175"/>
        <v>0</v>
      </c>
      <c r="Y136" s="463">
        <f t="shared" si="176"/>
        <v>0</v>
      </c>
      <c r="Z136" s="471">
        <f t="shared" si="177"/>
        <v>0</v>
      </c>
      <c r="AA136" s="463">
        <f t="shared" si="178"/>
        <v>0</v>
      </c>
      <c r="AB136" s="471">
        <f t="shared" si="179"/>
        <v>0</v>
      </c>
      <c r="AC136" s="463">
        <f t="shared" si="180"/>
        <v>0</v>
      </c>
      <c r="AD136" s="471">
        <f t="shared" si="181"/>
        <v>0</v>
      </c>
      <c r="AE136" s="463">
        <f t="shared" si="182"/>
        <v>0</v>
      </c>
      <c r="AF136" s="471">
        <f t="shared" si="183"/>
        <v>0</v>
      </c>
      <c r="AG136" s="463">
        <f t="shared" si="184"/>
        <v>0</v>
      </c>
      <c r="AH136" s="471">
        <f t="shared" si="185"/>
        <v>0</v>
      </c>
      <c r="AI136" s="463">
        <f t="shared" si="186"/>
        <v>0</v>
      </c>
      <c r="AJ136" s="471">
        <f t="shared" si="187"/>
        <v>0</v>
      </c>
      <c r="AK136" s="463">
        <f t="shared" si="188"/>
        <v>0</v>
      </c>
      <c r="AL136" s="471">
        <f t="shared" si="189"/>
        <v>0</v>
      </c>
      <c r="AM136" s="463">
        <f t="shared" si="190"/>
        <v>0</v>
      </c>
      <c r="AN136" s="471">
        <f t="shared" si="191"/>
        <v>0</v>
      </c>
      <c r="AO136" s="463">
        <f t="shared" si="192"/>
        <v>0</v>
      </c>
      <c r="AP136" s="471">
        <f t="shared" si="193"/>
        <v>0</v>
      </c>
      <c r="AQ136" s="463">
        <f t="shared" si="194"/>
        <v>0</v>
      </c>
      <c r="AR136" s="471">
        <f t="shared" si="195"/>
        <v>0</v>
      </c>
      <c r="AS136" s="463">
        <f t="shared" si="196"/>
        <v>0</v>
      </c>
      <c r="AT136" s="471">
        <f t="shared" si="197"/>
        <v>0</v>
      </c>
      <c r="AU136" s="463">
        <f t="shared" si="198"/>
        <v>0</v>
      </c>
      <c r="AV136" s="471">
        <f t="shared" si="199"/>
        <v>0</v>
      </c>
      <c r="AW136" s="463">
        <f t="shared" si="200"/>
        <v>0</v>
      </c>
      <c r="AX136" s="471">
        <f t="shared" si="201"/>
        <v>0</v>
      </c>
      <c r="AY136" s="463">
        <f t="shared" si="202"/>
        <v>0</v>
      </c>
      <c r="AZ136" s="471">
        <f t="shared" si="203"/>
        <v>0</v>
      </c>
      <c r="BA136" s="463">
        <f t="shared" si="204"/>
        <v>0</v>
      </c>
      <c r="BB136" s="471">
        <f t="shared" si="205"/>
        <v>0</v>
      </c>
      <c r="BC136" s="463">
        <f t="shared" si="206"/>
        <v>0</v>
      </c>
      <c r="BD136" s="471">
        <f t="shared" si="207"/>
        <v>0</v>
      </c>
      <c r="BE136" s="463">
        <f t="shared" si="208"/>
        <v>0</v>
      </c>
      <c r="BF136" s="471">
        <f t="shared" si="209"/>
        <v>0</v>
      </c>
      <c r="BG136" s="463">
        <f t="shared" si="210"/>
        <v>0</v>
      </c>
      <c r="BH136" s="471">
        <f t="shared" si="211"/>
        <v>0</v>
      </c>
      <c r="BI136" s="463">
        <f t="shared" si="212"/>
        <v>0</v>
      </c>
      <c r="BJ136" s="471">
        <f t="shared" si="213"/>
        <v>0</v>
      </c>
      <c r="BK136" s="463">
        <f t="shared" si="214"/>
        <v>0</v>
      </c>
      <c r="BL136" s="471">
        <f t="shared" si="215"/>
        <v>0</v>
      </c>
      <c r="BM136" s="463">
        <f t="shared" si="216"/>
        <v>0</v>
      </c>
      <c r="BN136" s="471">
        <f t="shared" si="217"/>
        <v>0</v>
      </c>
      <c r="BO136" s="463">
        <f t="shared" si="218"/>
        <v>0</v>
      </c>
      <c r="BP136" s="471">
        <f t="shared" si="219"/>
        <v>0</v>
      </c>
      <c r="BQ136" s="463">
        <f t="shared" si="220"/>
        <v>0</v>
      </c>
    </row>
    <row r="137" spans="1:69" x14ac:dyDescent="0.15">
      <c r="A137" s="448" t="str">
        <f t="shared" si="221"/>
        <v/>
      </c>
      <c r="B137" s="465" t="s">
        <v>442</v>
      </c>
      <c r="C137" s="466"/>
      <c r="D137" s="467"/>
      <c r="E137" s="468"/>
      <c r="F137" s="466"/>
      <c r="G137" s="472" t="str">
        <f t="shared" si="97"/>
        <v/>
      </c>
      <c r="H137" s="470"/>
      <c r="I137" s="463">
        <f t="shared" si="222"/>
        <v>0</v>
      </c>
      <c r="J137" s="471">
        <f t="shared" si="223"/>
        <v>0</v>
      </c>
      <c r="K137" s="463">
        <f t="shared" si="224"/>
        <v>0</v>
      </c>
      <c r="L137" s="471">
        <f t="shared" si="225"/>
        <v>0</v>
      </c>
      <c r="M137" s="463">
        <f t="shared" si="226"/>
        <v>0</v>
      </c>
      <c r="N137" s="471">
        <f t="shared" si="165"/>
        <v>0</v>
      </c>
      <c r="O137" s="463">
        <f t="shared" si="166"/>
        <v>0</v>
      </c>
      <c r="P137" s="471">
        <f t="shared" si="167"/>
        <v>0</v>
      </c>
      <c r="Q137" s="463">
        <f t="shared" si="168"/>
        <v>0</v>
      </c>
      <c r="R137" s="471">
        <f t="shared" si="169"/>
        <v>0</v>
      </c>
      <c r="S137" s="463">
        <f t="shared" si="170"/>
        <v>0</v>
      </c>
      <c r="T137" s="471">
        <f t="shared" si="171"/>
        <v>0</v>
      </c>
      <c r="U137" s="463">
        <f t="shared" si="172"/>
        <v>0</v>
      </c>
      <c r="V137" s="471">
        <f t="shared" si="173"/>
        <v>0</v>
      </c>
      <c r="W137" s="463">
        <f t="shared" si="174"/>
        <v>0</v>
      </c>
      <c r="X137" s="471">
        <f t="shared" si="175"/>
        <v>0</v>
      </c>
      <c r="Y137" s="463">
        <f t="shared" si="176"/>
        <v>0</v>
      </c>
      <c r="Z137" s="471">
        <f t="shared" si="177"/>
        <v>0</v>
      </c>
      <c r="AA137" s="463">
        <f t="shared" si="178"/>
        <v>0</v>
      </c>
      <c r="AB137" s="471">
        <f t="shared" si="179"/>
        <v>0</v>
      </c>
      <c r="AC137" s="463">
        <f t="shared" si="180"/>
        <v>0</v>
      </c>
      <c r="AD137" s="471">
        <f t="shared" si="181"/>
        <v>0</v>
      </c>
      <c r="AE137" s="463">
        <f t="shared" si="182"/>
        <v>0</v>
      </c>
      <c r="AF137" s="471">
        <f t="shared" si="183"/>
        <v>0</v>
      </c>
      <c r="AG137" s="463">
        <f t="shared" si="184"/>
        <v>0</v>
      </c>
      <c r="AH137" s="471">
        <f t="shared" si="185"/>
        <v>0</v>
      </c>
      <c r="AI137" s="463">
        <f t="shared" si="186"/>
        <v>0</v>
      </c>
      <c r="AJ137" s="471">
        <f t="shared" si="187"/>
        <v>0</v>
      </c>
      <c r="AK137" s="463">
        <f t="shared" si="188"/>
        <v>0</v>
      </c>
      <c r="AL137" s="471">
        <f t="shared" si="189"/>
        <v>0</v>
      </c>
      <c r="AM137" s="463">
        <f t="shared" si="190"/>
        <v>0</v>
      </c>
      <c r="AN137" s="471">
        <f t="shared" si="191"/>
        <v>0</v>
      </c>
      <c r="AO137" s="463">
        <f t="shared" si="192"/>
        <v>0</v>
      </c>
      <c r="AP137" s="471">
        <f t="shared" si="193"/>
        <v>0</v>
      </c>
      <c r="AQ137" s="463">
        <f t="shared" si="194"/>
        <v>0</v>
      </c>
      <c r="AR137" s="471">
        <f t="shared" si="195"/>
        <v>0</v>
      </c>
      <c r="AS137" s="463">
        <f t="shared" si="196"/>
        <v>0</v>
      </c>
      <c r="AT137" s="471">
        <f t="shared" si="197"/>
        <v>0</v>
      </c>
      <c r="AU137" s="463">
        <f t="shared" si="198"/>
        <v>0</v>
      </c>
      <c r="AV137" s="471">
        <f t="shared" si="199"/>
        <v>0</v>
      </c>
      <c r="AW137" s="463">
        <f t="shared" si="200"/>
        <v>0</v>
      </c>
      <c r="AX137" s="471">
        <f t="shared" si="201"/>
        <v>0</v>
      </c>
      <c r="AY137" s="463">
        <f t="shared" si="202"/>
        <v>0</v>
      </c>
      <c r="AZ137" s="471">
        <f t="shared" si="203"/>
        <v>0</v>
      </c>
      <c r="BA137" s="463">
        <f t="shared" si="204"/>
        <v>0</v>
      </c>
      <c r="BB137" s="471">
        <f t="shared" si="205"/>
        <v>0</v>
      </c>
      <c r="BC137" s="463">
        <f t="shared" si="206"/>
        <v>0</v>
      </c>
      <c r="BD137" s="471">
        <f t="shared" si="207"/>
        <v>0</v>
      </c>
      <c r="BE137" s="463">
        <f t="shared" si="208"/>
        <v>0</v>
      </c>
      <c r="BF137" s="471">
        <f t="shared" si="209"/>
        <v>0</v>
      </c>
      <c r="BG137" s="463">
        <f t="shared" si="210"/>
        <v>0</v>
      </c>
      <c r="BH137" s="471">
        <f t="shared" si="211"/>
        <v>0</v>
      </c>
      <c r="BI137" s="463">
        <f t="shared" si="212"/>
        <v>0</v>
      </c>
      <c r="BJ137" s="471">
        <f t="shared" si="213"/>
        <v>0</v>
      </c>
      <c r="BK137" s="463">
        <f t="shared" si="214"/>
        <v>0</v>
      </c>
      <c r="BL137" s="471">
        <f t="shared" si="215"/>
        <v>0</v>
      </c>
      <c r="BM137" s="463">
        <f t="shared" si="216"/>
        <v>0</v>
      </c>
      <c r="BN137" s="471">
        <f t="shared" si="217"/>
        <v>0</v>
      </c>
      <c r="BO137" s="463">
        <f t="shared" si="218"/>
        <v>0</v>
      </c>
      <c r="BP137" s="471">
        <f t="shared" si="219"/>
        <v>0</v>
      </c>
      <c r="BQ137" s="463">
        <f t="shared" si="220"/>
        <v>0</v>
      </c>
    </row>
    <row r="138" spans="1:69" x14ac:dyDescent="0.15">
      <c r="A138" s="448" t="str">
        <f t="shared" si="221"/>
        <v/>
      </c>
      <c r="B138" s="465" t="s">
        <v>442</v>
      </c>
      <c r="C138" s="466"/>
      <c r="D138" s="467"/>
      <c r="E138" s="468"/>
      <c r="F138" s="466"/>
      <c r="G138" s="472" t="str">
        <f t="shared" si="97"/>
        <v/>
      </c>
      <c r="H138" s="470"/>
      <c r="I138" s="463">
        <f t="shared" si="222"/>
        <v>0</v>
      </c>
      <c r="J138" s="471">
        <f t="shared" si="223"/>
        <v>0</v>
      </c>
      <c r="K138" s="463">
        <f t="shared" si="224"/>
        <v>0</v>
      </c>
      <c r="L138" s="471">
        <f t="shared" si="225"/>
        <v>0</v>
      </c>
      <c r="M138" s="463">
        <f t="shared" si="226"/>
        <v>0</v>
      </c>
      <c r="N138" s="471">
        <f t="shared" si="165"/>
        <v>0</v>
      </c>
      <c r="O138" s="463">
        <f t="shared" si="166"/>
        <v>0</v>
      </c>
      <c r="P138" s="471">
        <f t="shared" si="167"/>
        <v>0</v>
      </c>
      <c r="Q138" s="463">
        <f t="shared" si="168"/>
        <v>0</v>
      </c>
      <c r="R138" s="471">
        <f t="shared" si="169"/>
        <v>0</v>
      </c>
      <c r="S138" s="463">
        <f t="shared" si="170"/>
        <v>0</v>
      </c>
      <c r="T138" s="471">
        <f t="shared" si="171"/>
        <v>0</v>
      </c>
      <c r="U138" s="463">
        <f t="shared" si="172"/>
        <v>0</v>
      </c>
      <c r="V138" s="471">
        <f t="shared" si="173"/>
        <v>0</v>
      </c>
      <c r="W138" s="463">
        <f t="shared" si="174"/>
        <v>0</v>
      </c>
      <c r="X138" s="471">
        <f t="shared" si="175"/>
        <v>0</v>
      </c>
      <c r="Y138" s="463">
        <f t="shared" si="176"/>
        <v>0</v>
      </c>
      <c r="Z138" s="471">
        <f t="shared" si="177"/>
        <v>0</v>
      </c>
      <c r="AA138" s="463">
        <f t="shared" si="178"/>
        <v>0</v>
      </c>
      <c r="AB138" s="471">
        <f t="shared" si="179"/>
        <v>0</v>
      </c>
      <c r="AC138" s="463">
        <f t="shared" si="180"/>
        <v>0</v>
      </c>
      <c r="AD138" s="471">
        <f t="shared" si="181"/>
        <v>0</v>
      </c>
      <c r="AE138" s="463">
        <f t="shared" si="182"/>
        <v>0</v>
      </c>
      <c r="AF138" s="471">
        <f t="shared" si="183"/>
        <v>0</v>
      </c>
      <c r="AG138" s="463">
        <f t="shared" si="184"/>
        <v>0</v>
      </c>
      <c r="AH138" s="471">
        <f t="shared" si="185"/>
        <v>0</v>
      </c>
      <c r="AI138" s="463">
        <f t="shared" si="186"/>
        <v>0</v>
      </c>
      <c r="AJ138" s="471">
        <f t="shared" si="187"/>
        <v>0</v>
      </c>
      <c r="AK138" s="463">
        <f t="shared" si="188"/>
        <v>0</v>
      </c>
      <c r="AL138" s="471">
        <f t="shared" si="189"/>
        <v>0</v>
      </c>
      <c r="AM138" s="463">
        <f t="shared" si="190"/>
        <v>0</v>
      </c>
      <c r="AN138" s="471">
        <f t="shared" si="191"/>
        <v>0</v>
      </c>
      <c r="AO138" s="463">
        <f t="shared" si="192"/>
        <v>0</v>
      </c>
      <c r="AP138" s="471">
        <f t="shared" si="193"/>
        <v>0</v>
      </c>
      <c r="AQ138" s="463">
        <f t="shared" si="194"/>
        <v>0</v>
      </c>
      <c r="AR138" s="471">
        <f t="shared" si="195"/>
        <v>0</v>
      </c>
      <c r="AS138" s="463">
        <f t="shared" si="196"/>
        <v>0</v>
      </c>
      <c r="AT138" s="471">
        <f t="shared" si="197"/>
        <v>0</v>
      </c>
      <c r="AU138" s="463">
        <f t="shared" si="198"/>
        <v>0</v>
      </c>
      <c r="AV138" s="471">
        <f t="shared" si="199"/>
        <v>0</v>
      </c>
      <c r="AW138" s="463">
        <f t="shared" si="200"/>
        <v>0</v>
      </c>
      <c r="AX138" s="471">
        <f t="shared" si="201"/>
        <v>0</v>
      </c>
      <c r="AY138" s="463">
        <f t="shared" si="202"/>
        <v>0</v>
      </c>
      <c r="AZ138" s="471">
        <f t="shared" si="203"/>
        <v>0</v>
      </c>
      <c r="BA138" s="463">
        <f t="shared" si="204"/>
        <v>0</v>
      </c>
      <c r="BB138" s="471">
        <f t="shared" si="205"/>
        <v>0</v>
      </c>
      <c r="BC138" s="463">
        <f t="shared" si="206"/>
        <v>0</v>
      </c>
      <c r="BD138" s="471">
        <f t="shared" si="207"/>
        <v>0</v>
      </c>
      <c r="BE138" s="463">
        <f t="shared" si="208"/>
        <v>0</v>
      </c>
      <c r="BF138" s="471">
        <f t="shared" si="209"/>
        <v>0</v>
      </c>
      <c r="BG138" s="463">
        <f t="shared" si="210"/>
        <v>0</v>
      </c>
      <c r="BH138" s="471">
        <f t="shared" si="211"/>
        <v>0</v>
      </c>
      <c r="BI138" s="463">
        <f t="shared" si="212"/>
        <v>0</v>
      </c>
      <c r="BJ138" s="471">
        <f t="shared" si="213"/>
        <v>0</v>
      </c>
      <c r="BK138" s="463">
        <f t="shared" si="214"/>
        <v>0</v>
      </c>
      <c r="BL138" s="471">
        <f t="shared" si="215"/>
        <v>0</v>
      </c>
      <c r="BM138" s="463">
        <f t="shared" si="216"/>
        <v>0</v>
      </c>
      <c r="BN138" s="471">
        <f t="shared" si="217"/>
        <v>0</v>
      </c>
      <c r="BO138" s="463">
        <f t="shared" si="218"/>
        <v>0</v>
      </c>
      <c r="BP138" s="471">
        <f t="shared" si="219"/>
        <v>0</v>
      </c>
      <c r="BQ138" s="463">
        <f t="shared" si="220"/>
        <v>0</v>
      </c>
    </row>
    <row r="139" spans="1:69" x14ac:dyDescent="0.15">
      <c r="A139" s="448" t="str">
        <f t="shared" si="221"/>
        <v/>
      </c>
      <c r="B139" s="465" t="s">
        <v>442</v>
      </c>
      <c r="C139" s="466"/>
      <c r="D139" s="467"/>
      <c r="E139" s="468"/>
      <c r="F139" s="466"/>
      <c r="G139" s="472" t="str">
        <f t="shared" si="97"/>
        <v/>
      </c>
      <c r="H139" s="470"/>
      <c r="I139" s="463">
        <f t="shared" si="222"/>
        <v>0</v>
      </c>
      <c r="J139" s="471">
        <f t="shared" si="223"/>
        <v>0</v>
      </c>
      <c r="K139" s="463">
        <f t="shared" si="224"/>
        <v>0</v>
      </c>
      <c r="L139" s="471">
        <f t="shared" si="225"/>
        <v>0</v>
      </c>
      <c r="M139" s="463">
        <f t="shared" si="226"/>
        <v>0</v>
      </c>
      <c r="N139" s="471">
        <f t="shared" si="165"/>
        <v>0</v>
      </c>
      <c r="O139" s="463">
        <f t="shared" si="166"/>
        <v>0</v>
      </c>
      <c r="P139" s="471">
        <f t="shared" si="167"/>
        <v>0</v>
      </c>
      <c r="Q139" s="463">
        <f t="shared" si="168"/>
        <v>0</v>
      </c>
      <c r="R139" s="471">
        <f t="shared" si="169"/>
        <v>0</v>
      </c>
      <c r="S139" s="463">
        <f t="shared" si="170"/>
        <v>0</v>
      </c>
      <c r="T139" s="471">
        <f t="shared" si="171"/>
        <v>0</v>
      </c>
      <c r="U139" s="463">
        <f t="shared" si="172"/>
        <v>0</v>
      </c>
      <c r="V139" s="471">
        <f t="shared" si="173"/>
        <v>0</v>
      </c>
      <c r="W139" s="463">
        <f t="shared" si="174"/>
        <v>0</v>
      </c>
      <c r="X139" s="471">
        <f t="shared" si="175"/>
        <v>0</v>
      </c>
      <c r="Y139" s="463">
        <f t="shared" si="176"/>
        <v>0</v>
      </c>
      <c r="Z139" s="471">
        <f t="shared" si="177"/>
        <v>0</v>
      </c>
      <c r="AA139" s="463">
        <f t="shared" si="178"/>
        <v>0</v>
      </c>
      <c r="AB139" s="471">
        <f t="shared" si="179"/>
        <v>0</v>
      </c>
      <c r="AC139" s="463">
        <f t="shared" si="180"/>
        <v>0</v>
      </c>
      <c r="AD139" s="471">
        <f t="shared" si="181"/>
        <v>0</v>
      </c>
      <c r="AE139" s="463">
        <f t="shared" si="182"/>
        <v>0</v>
      </c>
      <c r="AF139" s="471">
        <f t="shared" si="183"/>
        <v>0</v>
      </c>
      <c r="AG139" s="463">
        <f t="shared" si="184"/>
        <v>0</v>
      </c>
      <c r="AH139" s="471">
        <f t="shared" si="185"/>
        <v>0</v>
      </c>
      <c r="AI139" s="463">
        <f t="shared" si="186"/>
        <v>0</v>
      </c>
      <c r="AJ139" s="471">
        <f t="shared" si="187"/>
        <v>0</v>
      </c>
      <c r="AK139" s="463">
        <f t="shared" si="188"/>
        <v>0</v>
      </c>
      <c r="AL139" s="471">
        <f t="shared" si="189"/>
        <v>0</v>
      </c>
      <c r="AM139" s="463">
        <f t="shared" si="190"/>
        <v>0</v>
      </c>
      <c r="AN139" s="471">
        <f t="shared" si="191"/>
        <v>0</v>
      </c>
      <c r="AO139" s="463">
        <f t="shared" si="192"/>
        <v>0</v>
      </c>
      <c r="AP139" s="471">
        <f t="shared" si="193"/>
        <v>0</v>
      </c>
      <c r="AQ139" s="463">
        <f t="shared" si="194"/>
        <v>0</v>
      </c>
      <c r="AR139" s="471">
        <f t="shared" si="195"/>
        <v>0</v>
      </c>
      <c r="AS139" s="463">
        <f t="shared" si="196"/>
        <v>0</v>
      </c>
      <c r="AT139" s="471">
        <f t="shared" si="197"/>
        <v>0</v>
      </c>
      <c r="AU139" s="463">
        <f t="shared" si="198"/>
        <v>0</v>
      </c>
      <c r="AV139" s="471">
        <f t="shared" si="199"/>
        <v>0</v>
      </c>
      <c r="AW139" s="463">
        <f t="shared" si="200"/>
        <v>0</v>
      </c>
      <c r="AX139" s="471">
        <f t="shared" si="201"/>
        <v>0</v>
      </c>
      <c r="AY139" s="463">
        <f t="shared" si="202"/>
        <v>0</v>
      </c>
      <c r="AZ139" s="471">
        <f t="shared" si="203"/>
        <v>0</v>
      </c>
      <c r="BA139" s="463">
        <f t="shared" si="204"/>
        <v>0</v>
      </c>
      <c r="BB139" s="471">
        <f t="shared" si="205"/>
        <v>0</v>
      </c>
      <c r="BC139" s="463">
        <f t="shared" si="206"/>
        <v>0</v>
      </c>
      <c r="BD139" s="471">
        <f t="shared" si="207"/>
        <v>0</v>
      </c>
      <c r="BE139" s="463">
        <f t="shared" si="208"/>
        <v>0</v>
      </c>
      <c r="BF139" s="471">
        <f t="shared" si="209"/>
        <v>0</v>
      </c>
      <c r="BG139" s="463">
        <f t="shared" si="210"/>
        <v>0</v>
      </c>
      <c r="BH139" s="471">
        <f t="shared" si="211"/>
        <v>0</v>
      </c>
      <c r="BI139" s="463">
        <f t="shared" si="212"/>
        <v>0</v>
      </c>
      <c r="BJ139" s="471">
        <f t="shared" si="213"/>
        <v>0</v>
      </c>
      <c r="BK139" s="463">
        <f t="shared" si="214"/>
        <v>0</v>
      </c>
      <c r="BL139" s="471">
        <f t="shared" si="215"/>
        <v>0</v>
      </c>
      <c r="BM139" s="463">
        <f t="shared" si="216"/>
        <v>0</v>
      </c>
      <c r="BN139" s="471">
        <f t="shared" si="217"/>
        <v>0</v>
      </c>
      <c r="BO139" s="463">
        <f t="shared" si="218"/>
        <v>0</v>
      </c>
      <c r="BP139" s="471">
        <f t="shared" si="219"/>
        <v>0</v>
      </c>
      <c r="BQ139" s="463">
        <f t="shared" si="220"/>
        <v>0</v>
      </c>
    </row>
    <row r="140" spans="1:69" x14ac:dyDescent="0.15">
      <c r="A140" s="448" t="str">
        <f t="shared" si="221"/>
        <v/>
      </c>
      <c r="B140" s="465" t="s">
        <v>442</v>
      </c>
      <c r="C140" s="466"/>
      <c r="D140" s="467"/>
      <c r="E140" s="468"/>
      <c r="F140" s="466"/>
      <c r="G140" s="472" t="str">
        <f t="shared" si="97"/>
        <v/>
      </c>
      <c r="H140" s="470"/>
      <c r="I140" s="463">
        <f t="shared" si="222"/>
        <v>0</v>
      </c>
      <c r="J140" s="471">
        <f t="shared" si="223"/>
        <v>0</v>
      </c>
      <c r="K140" s="463">
        <f t="shared" si="224"/>
        <v>0</v>
      </c>
      <c r="L140" s="471">
        <f t="shared" si="225"/>
        <v>0</v>
      </c>
      <c r="M140" s="463">
        <f t="shared" si="226"/>
        <v>0</v>
      </c>
      <c r="N140" s="471">
        <f t="shared" si="165"/>
        <v>0</v>
      </c>
      <c r="O140" s="463">
        <f t="shared" si="166"/>
        <v>0</v>
      </c>
      <c r="P140" s="471">
        <f t="shared" si="167"/>
        <v>0</v>
      </c>
      <c r="Q140" s="463">
        <f t="shared" si="168"/>
        <v>0</v>
      </c>
      <c r="R140" s="471">
        <f t="shared" si="169"/>
        <v>0</v>
      </c>
      <c r="S140" s="463">
        <f t="shared" si="170"/>
        <v>0</v>
      </c>
      <c r="T140" s="471">
        <f t="shared" si="171"/>
        <v>0</v>
      </c>
      <c r="U140" s="463">
        <f t="shared" si="172"/>
        <v>0</v>
      </c>
      <c r="V140" s="471">
        <f t="shared" si="173"/>
        <v>0</v>
      </c>
      <c r="W140" s="463">
        <f t="shared" si="174"/>
        <v>0</v>
      </c>
      <c r="X140" s="471">
        <f t="shared" si="175"/>
        <v>0</v>
      </c>
      <c r="Y140" s="463">
        <f t="shared" si="176"/>
        <v>0</v>
      </c>
      <c r="Z140" s="471">
        <f t="shared" si="177"/>
        <v>0</v>
      </c>
      <c r="AA140" s="463">
        <f t="shared" si="178"/>
        <v>0</v>
      </c>
      <c r="AB140" s="471">
        <f t="shared" si="179"/>
        <v>0</v>
      </c>
      <c r="AC140" s="463">
        <f t="shared" si="180"/>
        <v>0</v>
      </c>
      <c r="AD140" s="471">
        <f t="shared" si="181"/>
        <v>0</v>
      </c>
      <c r="AE140" s="463">
        <f t="shared" si="182"/>
        <v>0</v>
      </c>
      <c r="AF140" s="471">
        <f t="shared" si="183"/>
        <v>0</v>
      </c>
      <c r="AG140" s="463">
        <f t="shared" si="184"/>
        <v>0</v>
      </c>
      <c r="AH140" s="471">
        <f t="shared" si="185"/>
        <v>0</v>
      </c>
      <c r="AI140" s="463">
        <f t="shared" si="186"/>
        <v>0</v>
      </c>
      <c r="AJ140" s="471">
        <f t="shared" si="187"/>
        <v>0</v>
      </c>
      <c r="AK140" s="463">
        <f t="shared" si="188"/>
        <v>0</v>
      </c>
      <c r="AL140" s="471">
        <f t="shared" si="189"/>
        <v>0</v>
      </c>
      <c r="AM140" s="463">
        <f t="shared" si="190"/>
        <v>0</v>
      </c>
      <c r="AN140" s="471">
        <f t="shared" si="191"/>
        <v>0</v>
      </c>
      <c r="AO140" s="463">
        <f t="shared" si="192"/>
        <v>0</v>
      </c>
      <c r="AP140" s="471">
        <f t="shared" si="193"/>
        <v>0</v>
      </c>
      <c r="AQ140" s="463">
        <f t="shared" si="194"/>
        <v>0</v>
      </c>
      <c r="AR140" s="471">
        <f t="shared" si="195"/>
        <v>0</v>
      </c>
      <c r="AS140" s="463">
        <f t="shared" si="196"/>
        <v>0</v>
      </c>
      <c r="AT140" s="471">
        <f t="shared" si="197"/>
        <v>0</v>
      </c>
      <c r="AU140" s="463">
        <f t="shared" si="198"/>
        <v>0</v>
      </c>
      <c r="AV140" s="471">
        <f t="shared" si="199"/>
        <v>0</v>
      </c>
      <c r="AW140" s="463">
        <f t="shared" si="200"/>
        <v>0</v>
      </c>
      <c r="AX140" s="471">
        <f t="shared" si="201"/>
        <v>0</v>
      </c>
      <c r="AY140" s="463">
        <f t="shared" si="202"/>
        <v>0</v>
      </c>
      <c r="AZ140" s="471">
        <f t="shared" si="203"/>
        <v>0</v>
      </c>
      <c r="BA140" s="463">
        <f t="shared" si="204"/>
        <v>0</v>
      </c>
      <c r="BB140" s="471">
        <f t="shared" si="205"/>
        <v>0</v>
      </c>
      <c r="BC140" s="463">
        <f t="shared" si="206"/>
        <v>0</v>
      </c>
      <c r="BD140" s="471">
        <f t="shared" si="207"/>
        <v>0</v>
      </c>
      <c r="BE140" s="463">
        <f t="shared" si="208"/>
        <v>0</v>
      </c>
      <c r="BF140" s="471">
        <f t="shared" si="209"/>
        <v>0</v>
      </c>
      <c r="BG140" s="463">
        <f t="shared" si="210"/>
        <v>0</v>
      </c>
      <c r="BH140" s="471">
        <f t="shared" si="211"/>
        <v>0</v>
      </c>
      <c r="BI140" s="463">
        <f t="shared" si="212"/>
        <v>0</v>
      </c>
      <c r="BJ140" s="471">
        <f t="shared" si="213"/>
        <v>0</v>
      </c>
      <c r="BK140" s="463">
        <f t="shared" si="214"/>
        <v>0</v>
      </c>
      <c r="BL140" s="471">
        <f t="shared" si="215"/>
        <v>0</v>
      </c>
      <c r="BM140" s="463">
        <f t="shared" si="216"/>
        <v>0</v>
      </c>
      <c r="BN140" s="471">
        <f t="shared" si="217"/>
        <v>0</v>
      </c>
      <c r="BO140" s="463">
        <f t="shared" si="218"/>
        <v>0</v>
      </c>
      <c r="BP140" s="471">
        <f t="shared" si="219"/>
        <v>0</v>
      </c>
      <c r="BQ140" s="463">
        <f t="shared" si="220"/>
        <v>0</v>
      </c>
    </row>
    <row r="141" spans="1:69" x14ac:dyDescent="0.15">
      <c r="A141" s="448" t="str">
        <f t="shared" si="221"/>
        <v/>
      </c>
      <c r="B141" s="465" t="s">
        <v>442</v>
      </c>
      <c r="C141" s="466"/>
      <c r="D141" s="467"/>
      <c r="E141" s="468"/>
      <c r="F141" s="466"/>
      <c r="G141" s="472" t="str">
        <f t="shared" si="97"/>
        <v/>
      </c>
      <c r="H141" s="470"/>
      <c r="I141" s="463">
        <f t="shared" si="222"/>
        <v>0</v>
      </c>
      <c r="J141" s="471">
        <f t="shared" si="223"/>
        <v>0</v>
      </c>
      <c r="K141" s="463">
        <f t="shared" si="224"/>
        <v>0</v>
      </c>
      <c r="L141" s="471">
        <f t="shared" si="225"/>
        <v>0</v>
      </c>
      <c r="M141" s="463">
        <f t="shared" si="226"/>
        <v>0</v>
      </c>
      <c r="N141" s="471">
        <f t="shared" si="165"/>
        <v>0</v>
      </c>
      <c r="O141" s="463">
        <f t="shared" si="166"/>
        <v>0</v>
      </c>
      <c r="P141" s="471">
        <f t="shared" si="167"/>
        <v>0</v>
      </c>
      <c r="Q141" s="463">
        <f t="shared" si="168"/>
        <v>0</v>
      </c>
      <c r="R141" s="471">
        <f t="shared" si="169"/>
        <v>0</v>
      </c>
      <c r="S141" s="463">
        <f t="shared" si="170"/>
        <v>0</v>
      </c>
      <c r="T141" s="471">
        <f t="shared" si="171"/>
        <v>0</v>
      </c>
      <c r="U141" s="463">
        <f t="shared" si="172"/>
        <v>0</v>
      </c>
      <c r="V141" s="471">
        <f t="shared" si="173"/>
        <v>0</v>
      </c>
      <c r="W141" s="463">
        <f t="shared" si="174"/>
        <v>0</v>
      </c>
      <c r="X141" s="471">
        <f t="shared" si="175"/>
        <v>0</v>
      </c>
      <c r="Y141" s="463">
        <f t="shared" si="176"/>
        <v>0</v>
      </c>
      <c r="Z141" s="471">
        <f t="shared" si="177"/>
        <v>0</v>
      </c>
      <c r="AA141" s="463">
        <f t="shared" si="178"/>
        <v>0</v>
      </c>
      <c r="AB141" s="471">
        <f t="shared" si="179"/>
        <v>0</v>
      </c>
      <c r="AC141" s="463">
        <f t="shared" si="180"/>
        <v>0</v>
      </c>
      <c r="AD141" s="471">
        <f t="shared" si="181"/>
        <v>0</v>
      </c>
      <c r="AE141" s="463">
        <f t="shared" si="182"/>
        <v>0</v>
      </c>
      <c r="AF141" s="471">
        <f t="shared" si="183"/>
        <v>0</v>
      </c>
      <c r="AG141" s="463">
        <f t="shared" si="184"/>
        <v>0</v>
      </c>
      <c r="AH141" s="471">
        <f t="shared" si="185"/>
        <v>0</v>
      </c>
      <c r="AI141" s="463">
        <f t="shared" si="186"/>
        <v>0</v>
      </c>
      <c r="AJ141" s="471">
        <f t="shared" si="187"/>
        <v>0</v>
      </c>
      <c r="AK141" s="463">
        <f t="shared" si="188"/>
        <v>0</v>
      </c>
      <c r="AL141" s="471">
        <f t="shared" si="189"/>
        <v>0</v>
      </c>
      <c r="AM141" s="463">
        <f t="shared" si="190"/>
        <v>0</v>
      </c>
      <c r="AN141" s="471">
        <f t="shared" si="191"/>
        <v>0</v>
      </c>
      <c r="AO141" s="463">
        <f t="shared" si="192"/>
        <v>0</v>
      </c>
      <c r="AP141" s="471">
        <f t="shared" si="193"/>
        <v>0</v>
      </c>
      <c r="AQ141" s="463">
        <f t="shared" si="194"/>
        <v>0</v>
      </c>
      <c r="AR141" s="471">
        <f t="shared" si="195"/>
        <v>0</v>
      </c>
      <c r="AS141" s="463">
        <f t="shared" si="196"/>
        <v>0</v>
      </c>
      <c r="AT141" s="471">
        <f t="shared" si="197"/>
        <v>0</v>
      </c>
      <c r="AU141" s="463">
        <f t="shared" si="198"/>
        <v>0</v>
      </c>
      <c r="AV141" s="471">
        <f t="shared" si="199"/>
        <v>0</v>
      </c>
      <c r="AW141" s="463">
        <f t="shared" si="200"/>
        <v>0</v>
      </c>
      <c r="AX141" s="471">
        <f t="shared" si="201"/>
        <v>0</v>
      </c>
      <c r="AY141" s="463">
        <f t="shared" si="202"/>
        <v>0</v>
      </c>
      <c r="AZ141" s="471">
        <f t="shared" si="203"/>
        <v>0</v>
      </c>
      <c r="BA141" s="463">
        <f t="shared" si="204"/>
        <v>0</v>
      </c>
      <c r="BB141" s="471">
        <f t="shared" si="205"/>
        <v>0</v>
      </c>
      <c r="BC141" s="463">
        <f t="shared" si="206"/>
        <v>0</v>
      </c>
      <c r="BD141" s="471">
        <f t="shared" si="207"/>
        <v>0</v>
      </c>
      <c r="BE141" s="463">
        <f t="shared" si="208"/>
        <v>0</v>
      </c>
      <c r="BF141" s="471">
        <f t="shared" si="209"/>
        <v>0</v>
      </c>
      <c r="BG141" s="463">
        <f t="shared" si="210"/>
        <v>0</v>
      </c>
      <c r="BH141" s="471">
        <f t="shared" si="211"/>
        <v>0</v>
      </c>
      <c r="BI141" s="463">
        <f t="shared" si="212"/>
        <v>0</v>
      </c>
      <c r="BJ141" s="471">
        <f t="shared" si="213"/>
        <v>0</v>
      </c>
      <c r="BK141" s="463">
        <f t="shared" si="214"/>
        <v>0</v>
      </c>
      <c r="BL141" s="471">
        <f t="shared" si="215"/>
        <v>0</v>
      </c>
      <c r="BM141" s="463">
        <f t="shared" si="216"/>
        <v>0</v>
      </c>
      <c r="BN141" s="471">
        <f t="shared" si="217"/>
        <v>0</v>
      </c>
      <c r="BO141" s="463">
        <f t="shared" si="218"/>
        <v>0</v>
      </c>
      <c r="BP141" s="471">
        <f t="shared" si="219"/>
        <v>0</v>
      </c>
      <c r="BQ141" s="463">
        <f t="shared" si="220"/>
        <v>0</v>
      </c>
    </row>
    <row r="142" spans="1:69" x14ac:dyDescent="0.15">
      <c r="A142" s="448" t="str">
        <f t="shared" si="221"/>
        <v/>
      </c>
      <c r="B142" s="465" t="s">
        <v>442</v>
      </c>
      <c r="C142" s="466"/>
      <c r="D142" s="467"/>
      <c r="E142" s="468"/>
      <c r="F142" s="466"/>
      <c r="G142" s="472" t="str">
        <f t="shared" si="97"/>
        <v/>
      </c>
      <c r="H142" s="470"/>
      <c r="I142" s="463">
        <f t="shared" si="222"/>
        <v>0</v>
      </c>
      <c r="J142" s="471">
        <f t="shared" si="223"/>
        <v>0</v>
      </c>
      <c r="K142" s="463">
        <f t="shared" si="224"/>
        <v>0</v>
      </c>
      <c r="L142" s="471">
        <f t="shared" si="225"/>
        <v>0</v>
      </c>
      <c r="M142" s="463">
        <f t="shared" si="226"/>
        <v>0</v>
      </c>
      <c r="N142" s="471">
        <f t="shared" si="165"/>
        <v>0</v>
      </c>
      <c r="O142" s="463">
        <f t="shared" si="166"/>
        <v>0</v>
      </c>
      <c r="P142" s="471">
        <f t="shared" si="167"/>
        <v>0</v>
      </c>
      <c r="Q142" s="463">
        <f t="shared" si="168"/>
        <v>0</v>
      </c>
      <c r="R142" s="471">
        <f t="shared" si="169"/>
        <v>0</v>
      </c>
      <c r="S142" s="463">
        <f t="shared" si="170"/>
        <v>0</v>
      </c>
      <c r="T142" s="471">
        <f t="shared" si="171"/>
        <v>0</v>
      </c>
      <c r="U142" s="463">
        <f t="shared" si="172"/>
        <v>0</v>
      </c>
      <c r="V142" s="471">
        <f t="shared" si="173"/>
        <v>0</v>
      </c>
      <c r="W142" s="463">
        <f t="shared" si="174"/>
        <v>0</v>
      </c>
      <c r="X142" s="471">
        <f t="shared" si="175"/>
        <v>0</v>
      </c>
      <c r="Y142" s="463">
        <f t="shared" si="176"/>
        <v>0</v>
      </c>
      <c r="Z142" s="471">
        <f t="shared" si="177"/>
        <v>0</v>
      </c>
      <c r="AA142" s="463">
        <f t="shared" si="178"/>
        <v>0</v>
      </c>
      <c r="AB142" s="471">
        <f t="shared" si="179"/>
        <v>0</v>
      </c>
      <c r="AC142" s="463">
        <f t="shared" si="180"/>
        <v>0</v>
      </c>
      <c r="AD142" s="471">
        <f t="shared" si="181"/>
        <v>0</v>
      </c>
      <c r="AE142" s="463">
        <f t="shared" si="182"/>
        <v>0</v>
      </c>
      <c r="AF142" s="471">
        <f t="shared" si="183"/>
        <v>0</v>
      </c>
      <c r="AG142" s="463">
        <f t="shared" si="184"/>
        <v>0</v>
      </c>
      <c r="AH142" s="471">
        <f t="shared" si="185"/>
        <v>0</v>
      </c>
      <c r="AI142" s="463">
        <f t="shared" si="186"/>
        <v>0</v>
      </c>
      <c r="AJ142" s="471">
        <f t="shared" si="187"/>
        <v>0</v>
      </c>
      <c r="AK142" s="463">
        <f t="shared" si="188"/>
        <v>0</v>
      </c>
      <c r="AL142" s="471">
        <f t="shared" si="189"/>
        <v>0</v>
      </c>
      <c r="AM142" s="463">
        <f t="shared" si="190"/>
        <v>0</v>
      </c>
      <c r="AN142" s="471">
        <f t="shared" si="191"/>
        <v>0</v>
      </c>
      <c r="AO142" s="463">
        <f t="shared" si="192"/>
        <v>0</v>
      </c>
      <c r="AP142" s="471">
        <f t="shared" si="193"/>
        <v>0</v>
      </c>
      <c r="AQ142" s="463">
        <f t="shared" si="194"/>
        <v>0</v>
      </c>
      <c r="AR142" s="471">
        <f t="shared" si="195"/>
        <v>0</v>
      </c>
      <c r="AS142" s="463">
        <f t="shared" si="196"/>
        <v>0</v>
      </c>
      <c r="AT142" s="471">
        <f t="shared" si="197"/>
        <v>0</v>
      </c>
      <c r="AU142" s="463">
        <f t="shared" si="198"/>
        <v>0</v>
      </c>
      <c r="AV142" s="471">
        <f t="shared" si="199"/>
        <v>0</v>
      </c>
      <c r="AW142" s="463">
        <f t="shared" si="200"/>
        <v>0</v>
      </c>
      <c r="AX142" s="471">
        <f t="shared" si="201"/>
        <v>0</v>
      </c>
      <c r="AY142" s="463">
        <f t="shared" si="202"/>
        <v>0</v>
      </c>
      <c r="AZ142" s="471">
        <f t="shared" si="203"/>
        <v>0</v>
      </c>
      <c r="BA142" s="463">
        <f t="shared" si="204"/>
        <v>0</v>
      </c>
      <c r="BB142" s="471">
        <f t="shared" si="205"/>
        <v>0</v>
      </c>
      <c r="BC142" s="463">
        <f t="shared" si="206"/>
        <v>0</v>
      </c>
      <c r="BD142" s="471">
        <f t="shared" si="207"/>
        <v>0</v>
      </c>
      <c r="BE142" s="463">
        <f t="shared" si="208"/>
        <v>0</v>
      </c>
      <c r="BF142" s="471">
        <f t="shared" si="209"/>
        <v>0</v>
      </c>
      <c r="BG142" s="463">
        <f t="shared" si="210"/>
        <v>0</v>
      </c>
      <c r="BH142" s="471">
        <f t="shared" si="211"/>
        <v>0</v>
      </c>
      <c r="BI142" s="463">
        <f t="shared" si="212"/>
        <v>0</v>
      </c>
      <c r="BJ142" s="471">
        <f t="shared" si="213"/>
        <v>0</v>
      </c>
      <c r="BK142" s="463">
        <f t="shared" si="214"/>
        <v>0</v>
      </c>
      <c r="BL142" s="471">
        <f t="shared" si="215"/>
        <v>0</v>
      </c>
      <c r="BM142" s="463">
        <f t="shared" si="216"/>
        <v>0</v>
      </c>
      <c r="BN142" s="471">
        <f t="shared" si="217"/>
        <v>0</v>
      </c>
      <c r="BO142" s="463">
        <f t="shared" si="218"/>
        <v>0</v>
      </c>
      <c r="BP142" s="471">
        <f t="shared" si="219"/>
        <v>0</v>
      </c>
      <c r="BQ142" s="463">
        <f t="shared" si="220"/>
        <v>0</v>
      </c>
    </row>
    <row r="143" spans="1:69" x14ac:dyDescent="0.15">
      <c r="A143" s="448" t="str">
        <f t="shared" si="221"/>
        <v/>
      </c>
      <c r="B143" s="465" t="s">
        <v>442</v>
      </c>
      <c r="C143" s="466"/>
      <c r="D143" s="467"/>
      <c r="E143" s="468"/>
      <c r="F143" s="466"/>
      <c r="G143" s="472" t="str">
        <f t="shared" si="97"/>
        <v/>
      </c>
      <c r="H143" s="470"/>
      <c r="I143" s="463">
        <f t="shared" si="222"/>
        <v>0</v>
      </c>
      <c r="J143" s="471">
        <f t="shared" si="223"/>
        <v>0</v>
      </c>
      <c r="K143" s="463">
        <f t="shared" si="224"/>
        <v>0</v>
      </c>
      <c r="L143" s="471">
        <f t="shared" si="225"/>
        <v>0</v>
      </c>
      <c r="M143" s="463">
        <f t="shared" si="226"/>
        <v>0</v>
      </c>
      <c r="N143" s="471">
        <f t="shared" si="165"/>
        <v>0</v>
      </c>
      <c r="O143" s="463">
        <f t="shared" si="166"/>
        <v>0</v>
      </c>
      <c r="P143" s="471">
        <f t="shared" si="167"/>
        <v>0</v>
      </c>
      <c r="Q143" s="463">
        <f t="shared" si="168"/>
        <v>0</v>
      </c>
      <c r="R143" s="471">
        <f t="shared" si="169"/>
        <v>0</v>
      </c>
      <c r="S143" s="463">
        <f t="shared" si="170"/>
        <v>0</v>
      </c>
      <c r="T143" s="471">
        <f t="shared" si="171"/>
        <v>0</v>
      </c>
      <c r="U143" s="463">
        <f t="shared" si="172"/>
        <v>0</v>
      </c>
      <c r="V143" s="471">
        <f t="shared" si="173"/>
        <v>0</v>
      </c>
      <c r="W143" s="463">
        <f t="shared" si="174"/>
        <v>0</v>
      </c>
      <c r="X143" s="471">
        <f t="shared" si="175"/>
        <v>0</v>
      </c>
      <c r="Y143" s="463">
        <f t="shared" si="176"/>
        <v>0</v>
      </c>
      <c r="Z143" s="471">
        <f t="shared" si="177"/>
        <v>0</v>
      </c>
      <c r="AA143" s="463">
        <f t="shared" si="178"/>
        <v>0</v>
      </c>
      <c r="AB143" s="471">
        <f t="shared" si="179"/>
        <v>0</v>
      </c>
      <c r="AC143" s="463">
        <f t="shared" si="180"/>
        <v>0</v>
      </c>
      <c r="AD143" s="471">
        <f t="shared" si="181"/>
        <v>0</v>
      </c>
      <c r="AE143" s="463">
        <f t="shared" si="182"/>
        <v>0</v>
      </c>
      <c r="AF143" s="471">
        <f t="shared" si="183"/>
        <v>0</v>
      </c>
      <c r="AG143" s="463">
        <f t="shared" si="184"/>
        <v>0</v>
      </c>
      <c r="AH143" s="471">
        <f t="shared" si="185"/>
        <v>0</v>
      </c>
      <c r="AI143" s="463">
        <f t="shared" si="186"/>
        <v>0</v>
      </c>
      <c r="AJ143" s="471">
        <f t="shared" si="187"/>
        <v>0</v>
      </c>
      <c r="AK143" s="463">
        <f t="shared" si="188"/>
        <v>0</v>
      </c>
      <c r="AL143" s="471">
        <f t="shared" si="189"/>
        <v>0</v>
      </c>
      <c r="AM143" s="463">
        <f t="shared" si="190"/>
        <v>0</v>
      </c>
      <c r="AN143" s="471">
        <f t="shared" si="191"/>
        <v>0</v>
      </c>
      <c r="AO143" s="463">
        <f t="shared" si="192"/>
        <v>0</v>
      </c>
      <c r="AP143" s="471">
        <f t="shared" si="193"/>
        <v>0</v>
      </c>
      <c r="AQ143" s="463">
        <f t="shared" si="194"/>
        <v>0</v>
      </c>
      <c r="AR143" s="471">
        <f t="shared" si="195"/>
        <v>0</v>
      </c>
      <c r="AS143" s="463">
        <f t="shared" si="196"/>
        <v>0</v>
      </c>
      <c r="AT143" s="471">
        <f t="shared" si="197"/>
        <v>0</v>
      </c>
      <c r="AU143" s="463">
        <f t="shared" si="198"/>
        <v>0</v>
      </c>
      <c r="AV143" s="471">
        <f t="shared" si="199"/>
        <v>0</v>
      </c>
      <c r="AW143" s="463">
        <f t="shared" si="200"/>
        <v>0</v>
      </c>
      <c r="AX143" s="471">
        <f t="shared" si="201"/>
        <v>0</v>
      </c>
      <c r="AY143" s="463">
        <f t="shared" si="202"/>
        <v>0</v>
      </c>
      <c r="AZ143" s="471">
        <f t="shared" si="203"/>
        <v>0</v>
      </c>
      <c r="BA143" s="463">
        <f t="shared" si="204"/>
        <v>0</v>
      </c>
      <c r="BB143" s="471">
        <f t="shared" si="205"/>
        <v>0</v>
      </c>
      <c r="BC143" s="463">
        <f t="shared" si="206"/>
        <v>0</v>
      </c>
      <c r="BD143" s="471">
        <f t="shared" si="207"/>
        <v>0</v>
      </c>
      <c r="BE143" s="463">
        <f t="shared" si="208"/>
        <v>0</v>
      </c>
      <c r="BF143" s="471">
        <f t="shared" si="209"/>
        <v>0</v>
      </c>
      <c r="BG143" s="463">
        <f t="shared" si="210"/>
        <v>0</v>
      </c>
      <c r="BH143" s="471">
        <f t="shared" si="211"/>
        <v>0</v>
      </c>
      <c r="BI143" s="463">
        <f t="shared" si="212"/>
        <v>0</v>
      </c>
      <c r="BJ143" s="471">
        <f t="shared" si="213"/>
        <v>0</v>
      </c>
      <c r="BK143" s="463">
        <f t="shared" si="214"/>
        <v>0</v>
      </c>
      <c r="BL143" s="471">
        <f t="shared" si="215"/>
        <v>0</v>
      </c>
      <c r="BM143" s="463">
        <f t="shared" si="216"/>
        <v>0</v>
      </c>
      <c r="BN143" s="471">
        <f t="shared" si="217"/>
        <v>0</v>
      </c>
      <c r="BO143" s="463">
        <f t="shared" si="218"/>
        <v>0</v>
      </c>
      <c r="BP143" s="471">
        <f t="shared" si="219"/>
        <v>0</v>
      </c>
      <c r="BQ143" s="463">
        <f t="shared" si="220"/>
        <v>0</v>
      </c>
    </row>
    <row r="144" spans="1:69" x14ac:dyDescent="0.15">
      <c r="A144" s="448" t="str">
        <f t="shared" si="221"/>
        <v/>
      </c>
      <c r="B144" s="465" t="s">
        <v>442</v>
      </c>
      <c r="C144" s="466"/>
      <c r="D144" s="467"/>
      <c r="E144" s="468"/>
      <c r="F144" s="466"/>
      <c r="G144" s="472" t="str">
        <f t="shared" si="97"/>
        <v/>
      </c>
      <c r="H144" s="470"/>
      <c r="I144" s="463">
        <f t="shared" si="222"/>
        <v>0</v>
      </c>
      <c r="J144" s="471">
        <f t="shared" si="223"/>
        <v>0</v>
      </c>
      <c r="K144" s="463">
        <f t="shared" si="224"/>
        <v>0</v>
      </c>
      <c r="L144" s="471">
        <f t="shared" si="225"/>
        <v>0</v>
      </c>
      <c r="M144" s="463">
        <f t="shared" si="226"/>
        <v>0</v>
      </c>
      <c r="N144" s="471">
        <f t="shared" si="165"/>
        <v>0</v>
      </c>
      <c r="O144" s="463">
        <f t="shared" si="166"/>
        <v>0</v>
      </c>
      <c r="P144" s="471">
        <f t="shared" si="167"/>
        <v>0</v>
      </c>
      <c r="Q144" s="463">
        <f t="shared" si="168"/>
        <v>0</v>
      </c>
      <c r="R144" s="471">
        <f t="shared" si="169"/>
        <v>0</v>
      </c>
      <c r="S144" s="463">
        <f t="shared" si="170"/>
        <v>0</v>
      </c>
      <c r="T144" s="471">
        <f t="shared" si="171"/>
        <v>0</v>
      </c>
      <c r="U144" s="463">
        <f t="shared" si="172"/>
        <v>0</v>
      </c>
      <c r="V144" s="471">
        <f t="shared" si="173"/>
        <v>0</v>
      </c>
      <c r="W144" s="463">
        <f t="shared" si="174"/>
        <v>0</v>
      </c>
      <c r="X144" s="471">
        <f t="shared" si="175"/>
        <v>0</v>
      </c>
      <c r="Y144" s="463">
        <f t="shared" si="176"/>
        <v>0</v>
      </c>
      <c r="Z144" s="471">
        <f t="shared" si="177"/>
        <v>0</v>
      </c>
      <c r="AA144" s="463">
        <f t="shared" si="178"/>
        <v>0</v>
      </c>
      <c r="AB144" s="471">
        <f t="shared" si="179"/>
        <v>0</v>
      </c>
      <c r="AC144" s="463">
        <f t="shared" si="180"/>
        <v>0</v>
      </c>
      <c r="AD144" s="471">
        <f t="shared" si="181"/>
        <v>0</v>
      </c>
      <c r="AE144" s="463">
        <f t="shared" si="182"/>
        <v>0</v>
      </c>
      <c r="AF144" s="471">
        <f t="shared" si="183"/>
        <v>0</v>
      </c>
      <c r="AG144" s="463">
        <f t="shared" si="184"/>
        <v>0</v>
      </c>
      <c r="AH144" s="471">
        <f t="shared" si="185"/>
        <v>0</v>
      </c>
      <c r="AI144" s="463">
        <f t="shared" si="186"/>
        <v>0</v>
      </c>
      <c r="AJ144" s="471">
        <f t="shared" si="187"/>
        <v>0</v>
      </c>
      <c r="AK144" s="463">
        <f t="shared" si="188"/>
        <v>0</v>
      </c>
      <c r="AL144" s="471">
        <f t="shared" si="189"/>
        <v>0</v>
      </c>
      <c r="AM144" s="463">
        <f t="shared" si="190"/>
        <v>0</v>
      </c>
      <c r="AN144" s="471">
        <f t="shared" si="191"/>
        <v>0</v>
      </c>
      <c r="AO144" s="463">
        <f t="shared" si="192"/>
        <v>0</v>
      </c>
      <c r="AP144" s="471">
        <f t="shared" si="193"/>
        <v>0</v>
      </c>
      <c r="AQ144" s="463">
        <f t="shared" si="194"/>
        <v>0</v>
      </c>
      <c r="AR144" s="471">
        <f t="shared" si="195"/>
        <v>0</v>
      </c>
      <c r="AS144" s="463">
        <f t="shared" si="196"/>
        <v>0</v>
      </c>
      <c r="AT144" s="471">
        <f t="shared" si="197"/>
        <v>0</v>
      </c>
      <c r="AU144" s="463">
        <f t="shared" si="198"/>
        <v>0</v>
      </c>
      <c r="AV144" s="471">
        <f t="shared" si="199"/>
        <v>0</v>
      </c>
      <c r="AW144" s="463">
        <f t="shared" si="200"/>
        <v>0</v>
      </c>
      <c r="AX144" s="471">
        <f t="shared" si="201"/>
        <v>0</v>
      </c>
      <c r="AY144" s="463">
        <f t="shared" si="202"/>
        <v>0</v>
      </c>
      <c r="AZ144" s="471">
        <f t="shared" si="203"/>
        <v>0</v>
      </c>
      <c r="BA144" s="463">
        <f t="shared" si="204"/>
        <v>0</v>
      </c>
      <c r="BB144" s="471">
        <f t="shared" si="205"/>
        <v>0</v>
      </c>
      <c r="BC144" s="463">
        <f t="shared" si="206"/>
        <v>0</v>
      </c>
      <c r="BD144" s="471">
        <f t="shared" si="207"/>
        <v>0</v>
      </c>
      <c r="BE144" s="463">
        <f t="shared" si="208"/>
        <v>0</v>
      </c>
      <c r="BF144" s="471">
        <f t="shared" si="209"/>
        <v>0</v>
      </c>
      <c r="BG144" s="463">
        <f t="shared" si="210"/>
        <v>0</v>
      </c>
      <c r="BH144" s="471">
        <f t="shared" si="211"/>
        <v>0</v>
      </c>
      <c r="BI144" s="463">
        <f t="shared" si="212"/>
        <v>0</v>
      </c>
      <c r="BJ144" s="471">
        <f t="shared" si="213"/>
        <v>0</v>
      </c>
      <c r="BK144" s="463">
        <f t="shared" si="214"/>
        <v>0</v>
      </c>
      <c r="BL144" s="471">
        <f t="shared" si="215"/>
        <v>0</v>
      </c>
      <c r="BM144" s="463">
        <f t="shared" si="216"/>
        <v>0</v>
      </c>
      <c r="BN144" s="471">
        <f t="shared" si="217"/>
        <v>0</v>
      </c>
      <c r="BO144" s="463">
        <f t="shared" si="218"/>
        <v>0</v>
      </c>
      <c r="BP144" s="471">
        <f t="shared" si="219"/>
        <v>0</v>
      </c>
      <c r="BQ144" s="463">
        <f t="shared" si="220"/>
        <v>0</v>
      </c>
    </row>
    <row r="145" spans="1:69" x14ac:dyDescent="0.15">
      <c r="A145" s="448" t="str">
        <f t="shared" si="221"/>
        <v/>
      </c>
      <c r="B145" s="465" t="s">
        <v>442</v>
      </c>
      <c r="C145" s="466"/>
      <c r="D145" s="467"/>
      <c r="E145" s="468"/>
      <c r="F145" s="466"/>
      <c r="G145" s="472" t="str">
        <f t="shared" si="97"/>
        <v/>
      </c>
      <c r="H145" s="470"/>
      <c r="I145" s="463">
        <f t="shared" si="222"/>
        <v>0</v>
      </c>
      <c r="J145" s="471">
        <f t="shared" si="223"/>
        <v>0</v>
      </c>
      <c r="K145" s="463">
        <f t="shared" si="224"/>
        <v>0</v>
      </c>
      <c r="L145" s="471">
        <f t="shared" si="225"/>
        <v>0</v>
      </c>
      <c r="M145" s="463">
        <f t="shared" si="226"/>
        <v>0</v>
      </c>
      <c r="N145" s="471">
        <f t="shared" si="165"/>
        <v>0</v>
      </c>
      <c r="O145" s="463">
        <f t="shared" si="166"/>
        <v>0</v>
      </c>
      <c r="P145" s="471">
        <f t="shared" si="167"/>
        <v>0</v>
      </c>
      <c r="Q145" s="463">
        <f t="shared" si="168"/>
        <v>0</v>
      </c>
      <c r="R145" s="471">
        <f t="shared" si="169"/>
        <v>0</v>
      </c>
      <c r="S145" s="463">
        <f t="shared" si="170"/>
        <v>0</v>
      </c>
      <c r="T145" s="471">
        <f t="shared" si="171"/>
        <v>0</v>
      </c>
      <c r="U145" s="463">
        <f t="shared" si="172"/>
        <v>0</v>
      </c>
      <c r="V145" s="471">
        <f t="shared" si="173"/>
        <v>0</v>
      </c>
      <c r="W145" s="463">
        <f t="shared" si="174"/>
        <v>0</v>
      </c>
      <c r="X145" s="471">
        <f t="shared" si="175"/>
        <v>0</v>
      </c>
      <c r="Y145" s="463">
        <f t="shared" si="176"/>
        <v>0</v>
      </c>
      <c r="Z145" s="471">
        <f t="shared" si="177"/>
        <v>0</v>
      </c>
      <c r="AA145" s="463">
        <f t="shared" si="178"/>
        <v>0</v>
      </c>
      <c r="AB145" s="471">
        <f t="shared" si="179"/>
        <v>0</v>
      </c>
      <c r="AC145" s="463">
        <f t="shared" si="180"/>
        <v>0</v>
      </c>
      <c r="AD145" s="471">
        <f t="shared" si="181"/>
        <v>0</v>
      </c>
      <c r="AE145" s="463">
        <f t="shared" si="182"/>
        <v>0</v>
      </c>
      <c r="AF145" s="471">
        <f t="shared" si="183"/>
        <v>0</v>
      </c>
      <c r="AG145" s="463">
        <f t="shared" si="184"/>
        <v>0</v>
      </c>
      <c r="AH145" s="471">
        <f t="shared" si="185"/>
        <v>0</v>
      </c>
      <c r="AI145" s="463">
        <f t="shared" si="186"/>
        <v>0</v>
      </c>
      <c r="AJ145" s="471">
        <f t="shared" si="187"/>
        <v>0</v>
      </c>
      <c r="AK145" s="463">
        <f t="shared" si="188"/>
        <v>0</v>
      </c>
      <c r="AL145" s="471">
        <f t="shared" si="189"/>
        <v>0</v>
      </c>
      <c r="AM145" s="463">
        <f t="shared" si="190"/>
        <v>0</v>
      </c>
      <c r="AN145" s="471">
        <f t="shared" si="191"/>
        <v>0</v>
      </c>
      <c r="AO145" s="463">
        <f t="shared" si="192"/>
        <v>0</v>
      </c>
      <c r="AP145" s="471">
        <f t="shared" si="193"/>
        <v>0</v>
      </c>
      <c r="AQ145" s="463">
        <f t="shared" si="194"/>
        <v>0</v>
      </c>
      <c r="AR145" s="471">
        <f t="shared" si="195"/>
        <v>0</v>
      </c>
      <c r="AS145" s="463">
        <f t="shared" si="196"/>
        <v>0</v>
      </c>
      <c r="AT145" s="471">
        <f t="shared" si="197"/>
        <v>0</v>
      </c>
      <c r="AU145" s="463">
        <f t="shared" si="198"/>
        <v>0</v>
      </c>
      <c r="AV145" s="471">
        <f t="shared" si="199"/>
        <v>0</v>
      </c>
      <c r="AW145" s="463">
        <f t="shared" si="200"/>
        <v>0</v>
      </c>
      <c r="AX145" s="471">
        <f t="shared" si="201"/>
        <v>0</v>
      </c>
      <c r="AY145" s="463">
        <f t="shared" si="202"/>
        <v>0</v>
      </c>
      <c r="AZ145" s="471">
        <f t="shared" si="203"/>
        <v>0</v>
      </c>
      <c r="BA145" s="463">
        <f t="shared" si="204"/>
        <v>0</v>
      </c>
      <c r="BB145" s="471">
        <f t="shared" si="205"/>
        <v>0</v>
      </c>
      <c r="BC145" s="463">
        <f t="shared" si="206"/>
        <v>0</v>
      </c>
      <c r="BD145" s="471">
        <f t="shared" si="207"/>
        <v>0</v>
      </c>
      <c r="BE145" s="463">
        <f t="shared" si="208"/>
        <v>0</v>
      </c>
      <c r="BF145" s="471">
        <f t="shared" si="209"/>
        <v>0</v>
      </c>
      <c r="BG145" s="463">
        <f t="shared" si="210"/>
        <v>0</v>
      </c>
      <c r="BH145" s="471">
        <f t="shared" si="211"/>
        <v>0</v>
      </c>
      <c r="BI145" s="463">
        <f t="shared" si="212"/>
        <v>0</v>
      </c>
      <c r="BJ145" s="471">
        <f t="shared" si="213"/>
        <v>0</v>
      </c>
      <c r="BK145" s="463">
        <f t="shared" si="214"/>
        <v>0</v>
      </c>
      <c r="BL145" s="471">
        <f t="shared" si="215"/>
        <v>0</v>
      </c>
      <c r="BM145" s="463">
        <f t="shared" si="216"/>
        <v>0</v>
      </c>
      <c r="BN145" s="471">
        <f t="shared" si="217"/>
        <v>0</v>
      </c>
      <c r="BO145" s="463">
        <f t="shared" si="218"/>
        <v>0</v>
      </c>
      <c r="BP145" s="471">
        <f t="shared" si="219"/>
        <v>0</v>
      </c>
      <c r="BQ145" s="463">
        <f t="shared" si="220"/>
        <v>0</v>
      </c>
    </row>
    <row r="146" spans="1:69" x14ac:dyDescent="0.15">
      <c r="A146" s="448" t="str">
        <f t="shared" si="221"/>
        <v/>
      </c>
      <c r="B146" s="465" t="s">
        <v>442</v>
      </c>
      <c r="C146" s="466"/>
      <c r="D146" s="467"/>
      <c r="E146" s="468"/>
      <c r="F146" s="466"/>
      <c r="G146" s="472" t="str">
        <f t="shared" si="97"/>
        <v/>
      </c>
      <c r="H146" s="470"/>
      <c r="I146" s="463">
        <f t="shared" si="222"/>
        <v>0</v>
      </c>
      <c r="J146" s="471">
        <f t="shared" si="223"/>
        <v>0</v>
      </c>
      <c r="K146" s="463">
        <f t="shared" si="224"/>
        <v>0</v>
      </c>
      <c r="L146" s="471">
        <f t="shared" si="225"/>
        <v>0</v>
      </c>
      <c r="M146" s="463">
        <f t="shared" si="226"/>
        <v>0</v>
      </c>
      <c r="N146" s="471">
        <f t="shared" si="165"/>
        <v>0</v>
      </c>
      <c r="O146" s="463">
        <f t="shared" si="166"/>
        <v>0</v>
      </c>
      <c r="P146" s="471">
        <f t="shared" si="167"/>
        <v>0</v>
      </c>
      <c r="Q146" s="463">
        <f t="shared" si="168"/>
        <v>0</v>
      </c>
      <c r="R146" s="471">
        <f t="shared" si="169"/>
        <v>0</v>
      </c>
      <c r="S146" s="463">
        <f t="shared" si="170"/>
        <v>0</v>
      </c>
      <c r="T146" s="471">
        <f t="shared" si="171"/>
        <v>0</v>
      </c>
      <c r="U146" s="463">
        <f t="shared" si="172"/>
        <v>0</v>
      </c>
      <c r="V146" s="471">
        <f t="shared" si="173"/>
        <v>0</v>
      </c>
      <c r="W146" s="463">
        <f t="shared" si="174"/>
        <v>0</v>
      </c>
      <c r="X146" s="471">
        <f t="shared" si="175"/>
        <v>0</v>
      </c>
      <c r="Y146" s="463">
        <f t="shared" si="176"/>
        <v>0</v>
      </c>
      <c r="Z146" s="471">
        <f t="shared" si="177"/>
        <v>0</v>
      </c>
      <c r="AA146" s="463">
        <f t="shared" si="178"/>
        <v>0</v>
      </c>
      <c r="AB146" s="471">
        <f t="shared" si="179"/>
        <v>0</v>
      </c>
      <c r="AC146" s="463">
        <f t="shared" si="180"/>
        <v>0</v>
      </c>
      <c r="AD146" s="471">
        <f t="shared" si="181"/>
        <v>0</v>
      </c>
      <c r="AE146" s="463">
        <f t="shared" si="182"/>
        <v>0</v>
      </c>
      <c r="AF146" s="471">
        <f t="shared" si="183"/>
        <v>0</v>
      </c>
      <c r="AG146" s="463">
        <f t="shared" si="184"/>
        <v>0</v>
      </c>
      <c r="AH146" s="471">
        <f t="shared" si="185"/>
        <v>0</v>
      </c>
      <c r="AI146" s="463">
        <f t="shared" si="186"/>
        <v>0</v>
      </c>
      <c r="AJ146" s="471">
        <f t="shared" si="187"/>
        <v>0</v>
      </c>
      <c r="AK146" s="463">
        <f t="shared" si="188"/>
        <v>0</v>
      </c>
      <c r="AL146" s="471">
        <f t="shared" si="189"/>
        <v>0</v>
      </c>
      <c r="AM146" s="463">
        <f t="shared" si="190"/>
        <v>0</v>
      </c>
      <c r="AN146" s="471">
        <f t="shared" si="191"/>
        <v>0</v>
      </c>
      <c r="AO146" s="463">
        <f t="shared" si="192"/>
        <v>0</v>
      </c>
      <c r="AP146" s="471">
        <f t="shared" si="193"/>
        <v>0</v>
      </c>
      <c r="AQ146" s="463">
        <f t="shared" si="194"/>
        <v>0</v>
      </c>
      <c r="AR146" s="471">
        <f t="shared" si="195"/>
        <v>0</v>
      </c>
      <c r="AS146" s="463">
        <f t="shared" si="196"/>
        <v>0</v>
      </c>
      <c r="AT146" s="471">
        <f t="shared" si="197"/>
        <v>0</v>
      </c>
      <c r="AU146" s="463">
        <f t="shared" si="198"/>
        <v>0</v>
      </c>
      <c r="AV146" s="471">
        <f t="shared" si="199"/>
        <v>0</v>
      </c>
      <c r="AW146" s="463">
        <f t="shared" si="200"/>
        <v>0</v>
      </c>
      <c r="AX146" s="471">
        <f t="shared" si="201"/>
        <v>0</v>
      </c>
      <c r="AY146" s="463">
        <f t="shared" si="202"/>
        <v>0</v>
      </c>
      <c r="AZ146" s="471">
        <f t="shared" si="203"/>
        <v>0</v>
      </c>
      <c r="BA146" s="463">
        <f t="shared" si="204"/>
        <v>0</v>
      </c>
      <c r="BB146" s="471">
        <f t="shared" si="205"/>
        <v>0</v>
      </c>
      <c r="BC146" s="463">
        <f t="shared" si="206"/>
        <v>0</v>
      </c>
      <c r="BD146" s="471">
        <f t="shared" si="207"/>
        <v>0</v>
      </c>
      <c r="BE146" s="463">
        <f t="shared" si="208"/>
        <v>0</v>
      </c>
      <c r="BF146" s="471">
        <f t="shared" si="209"/>
        <v>0</v>
      </c>
      <c r="BG146" s="463">
        <f t="shared" si="210"/>
        <v>0</v>
      </c>
      <c r="BH146" s="471">
        <f t="shared" si="211"/>
        <v>0</v>
      </c>
      <c r="BI146" s="463">
        <f t="shared" si="212"/>
        <v>0</v>
      </c>
      <c r="BJ146" s="471">
        <f t="shared" si="213"/>
        <v>0</v>
      </c>
      <c r="BK146" s="463">
        <f t="shared" si="214"/>
        <v>0</v>
      </c>
      <c r="BL146" s="471">
        <f t="shared" si="215"/>
        <v>0</v>
      </c>
      <c r="BM146" s="463">
        <f t="shared" si="216"/>
        <v>0</v>
      </c>
      <c r="BN146" s="471">
        <f t="shared" si="217"/>
        <v>0</v>
      </c>
      <c r="BO146" s="463">
        <f t="shared" si="218"/>
        <v>0</v>
      </c>
      <c r="BP146" s="471">
        <f t="shared" si="219"/>
        <v>0</v>
      </c>
      <c r="BQ146" s="463">
        <f t="shared" si="220"/>
        <v>0</v>
      </c>
    </row>
    <row r="147" spans="1:69" x14ac:dyDescent="0.15">
      <c r="A147" s="448" t="str">
        <f t="shared" si="221"/>
        <v/>
      </c>
      <c r="B147" s="465" t="s">
        <v>442</v>
      </c>
      <c r="C147" s="466"/>
      <c r="D147" s="467"/>
      <c r="E147" s="468"/>
      <c r="F147" s="466"/>
      <c r="G147" s="472" t="str">
        <f t="shared" si="97"/>
        <v/>
      </c>
      <c r="H147" s="470"/>
      <c r="I147" s="463">
        <f t="shared" si="222"/>
        <v>0</v>
      </c>
      <c r="J147" s="471">
        <f t="shared" si="223"/>
        <v>0</v>
      </c>
      <c r="K147" s="463">
        <f t="shared" si="224"/>
        <v>0</v>
      </c>
      <c r="L147" s="471">
        <f t="shared" si="225"/>
        <v>0</v>
      </c>
      <c r="M147" s="463">
        <f t="shared" si="226"/>
        <v>0</v>
      </c>
      <c r="N147" s="471">
        <f t="shared" si="165"/>
        <v>0</v>
      </c>
      <c r="O147" s="463">
        <f t="shared" si="166"/>
        <v>0</v>
      </c>
      <c r="P147" s="471">
        <f t="shared" si="167"/>
        <v>0</v>
      </c>
      <c r="Q147" s="463">
        <f t="shared" si="168"/>
        <v>0</v>
      </c>
      <c r="R147" s="471">
        <f t="shared" si="169"/>
        <v>0</v>
      </c>
      <c r="S147" s="463">
        <f t="shared" si="170"/>
        <v>0</v>
      </c>
      <c r="T147" s="471">
        <f t="shared" si="171"/>
        <v>0</v>
      </c>
      <c r="U147" s="463">
        <f t="shared" si="172"/>
        <v>0</v>
      </c>
      <c r="V147" s="471">
        <f t="shared" si="173"/>
        <v>0</v>
      </c>
      <c r="W147" s="463">
        <f t="shared" si="174"/>
        <v>0</v>
      </c>
      <c r="X147" s="471">
        <f t="shared" si="175"/>
        <v>0</v>
      </c>
      <c r="Y147" s="463">
        <f t="shared" si="176"/>
        <v>0</v>
      </c>
      <c r="Z147" s="471">
        <f t="shared" si="177"/>
        <v>0</v>
      </c>
      <c r="AA147" s="463">
        <f t="shared" si="178"/>
        <v>0</v>
      </c>
      <c r="AB147" s="471">
        <f t="shared" si="179"/>
        <v>0</v>
      </c>
      <c r="AC147" s="463">
        <f t="shared" si="180"/>
        <v>0</v>
      </c>
      <c r="AD147" s="471">
        <f t="shared" si="181"/>
        <v>0</v>
      </c>
      <c r="AE147" s="463">
        <f t="shared" si="182"/>
        <v>0</v>
      </c>
      <c r="AF147" s="471">
        <f t="shared" si="183"/>
        <v>0</v>
      </c>
      <c r="AG147" s="463">
        <f t="shared" si="184"/>
        <v>0</v>
      </c>
      <c r="AH147" s="471">
        <f t="shared" si="185"/>
        <v>0</v>
      </c>
      <c r="AI147" s="463">
        <f t="shared" si="186"/>
        <v>0</v>
      </c>
      <c r="AJ147" s="471">
        <f t="shared" si="187"/>
        <v>0</v>
      </c>
      <c r="AK147" s="463">
        <f t="shared" si="188"/>
        <v>0</v>
      </c>
      <c r="AL147" s="471">
        <f t="shared" si="189"/>
        <v>0</v>
      </c>
      <c r="AM147" s="463">
        <f t="shared" si="190"/>
        <v>0</v>
      </c>
      <c r="AN147" s="471">
        <f t="shared" si="191"/>
        <v>0</v>
      </c>
      <c r="AO147" s="463">
        <f t="shared" si="192"/>
        <v>0</v>
      </c>
      <c r="AP147" s="471">
        <f t="shared" si="193"/>
        <v>0</v>
      </c>
      <c r="AQ147" s="463">
        <f t="shared" si="194"/>
        <v>0</v>
      </c>
      <c r="AR147" s="471">
        <f t="shared" si="195"/>
        <v>0</v>
      </c>
      <c r="AS147" s="463">
        <f t="shared" si="196"/>
        <v>0</v>
      </c>
      <c r="AT147" s="471">
        <f t="shared" si="197"/>
        <v>0</v>
      </c>
      <c r="AU147" s="463">
        <f t="shared" si="198"/>
        <v>0</v>
      </c>
      <c r="AV147" s="471">
        <f t="shared" si="199"/>
        <v>0</v>
      </c>
      <c r="AW147" s="463">
        <f t="shared" si="200"/>
        <v>0</v>
      </c>
      <c r="AX147" s="471">
        <f t="shared" si="201"/>
        <v>0</v>
      </c>
      <c r="AY147" s="463">
        <f t="shared" si="202"/>
        <v>0</v>
      </c>
      <c r="AZ147" s="471">
        <f t="shared" si="203"/>
        <v>0</v>
      </c>
      <c r="BA147" s="463">
        <f t="shared" si="204"/>
        <v>0</v>
      </c>
      <c r="BB147" s="471">
        <f t="shared" si="205"/>
        <v>0</v>
      </c>
      <c r="BC147" s="463">
        <f t="shared" si="206"/>
        <v>0</v>
      </c>
      <c r="BD147" s="471">
        <f t="shared" si="207"/>
        <v>0</v>
      </c>
      <c r="BE147" s="463">
        <f t="shared" si="208"/>
        <v>0</v>
      </c>
      <c r="BF147" s="471">
        <f t="shared" si="209"/>
        <v>0</v>
      </c>
      <c r="BG147" s="463">
        <f t="shared" si="210"/>
        <v>0</v>
      </c>
      <c r="BH147" s="471">
        <f t="shared" si="211"/>
        <v>0</v>
      </c>
      <c r="BI147" s="463">
        <f t="shared" si="212"/>
        <v>0</v>
      </c>
      <c r="BJ147" s="471">
        <f t="shared" si="213"/>
        <v>0</v>
      </c>
      <c r="BK147" s="463">
        <f t="shared" si="214"/>
        <v>0</v>
      </c>
      <c r="BL147" s="471">
        <f t="shared" si="215"/>
        <v>0</v>
      </c>
      <c r="BM147" s="463">
        <f t="shared" si="216"/>
        <v>0</v>
      </c>
      <c r="BN147" s="471">
        <f t="shared" si="217"/>
        <v>0</v>
      </c>
      <c r="BO147" s="463">
        <f t="shared" si="218"/>
        <v>0</v>
      </c>
      <c r="BP147" s="471">
        <f t="shared" si="219"/>
        <v>0</v>
      </c>
      <c r="BQ147" s="463">
        <f t="shared" si="220"/>
        <v>0</v>
      </c>
    </row>
    <row r="148" spans="1:69" x14ac:dyDescent="0.15">
      <c r="A148" s="448" t="str">
        <f t="shared" si="221"/>
        <v/>
      </c>
      <c r="B148" s="465" t="s">
        <v>442</v>
      </c>
      <c r="C148" s="466"/>
      <c r="D148" s="467"/>
      <c r="E148" s="468"/>
      <c r="F148" s="466"/>
      <c r="G148" s="472" t="str">
        <f t="shared" si="97"/>
        <v/>
      </c>
      <c r="H148" s="470"/>
      <c r="I148" s="463">
        <f t="shared" si="222"/>
        <v>0</v>
      </c>
      <c r="J148" s="471">
        <f t="shared" si="223"/>
        <v>0</v>
      </c>
      <c r="K148" s="463">
        <f t="shared" si="224"/>
        <v>0</v>
      </c>
      <c r="L148" s="471">
        <f t="shared" si="225"/>
        <v>0</v>
      </c>
      <c r="M148" s="463">
        <f t="shared" si="226"/>
        <v>0</v>
      </c>
      <c r="N148" s="471">
        <f t="shared" si="165"/>
        <v>0</v>
      </c>
      <c r="O148" s="463">
        <f t="shared" si="166"/>
        <v>0</v>
      </c>
      <c r="P148" s="471">
        <f t="shared" si="167"/>
        <v>0</v>
      </c>
      <c r="Q148" s="463">
        <f t="shared" si="168"/>
        <v>0</v>
      </c>
      <c r="R148" s="471">
        <f t="shared" si="169"/>
        <v>0</v>
      </c>
      <c r="S148" s="463">
        <f t="shared" si="170"/>
        <v>0</v>
      </c>
      <c r="T148" s="471">
        <f t="shared" si="171"/>
        <v>0</v>
      </c>
      <c r="U148" s="463">
        <f t="shared" si="172"/>
        <v>0</v>
      </c>
      <c r="V148" s="471">
        <f t="shared" si="173"/>
        <v>0</v>
      </c>
      <c r="W148" s="463">
        <f t="shared" si="174"/>
        <v>0</v>
      </c>
      <c r="X148" s="471">
        <f t="shared" si="175"/>
        <v>0</v>
      </c>
      <c r="Y148" s="463">
        <f t="shared" si="176"/>
        <v>0</v>
      </c>
      <c r="Z148" s="471">
        <f t="shared" si="177"/>
        <v>0</v>
      </c>
      <c r="AA148" s="463">
        <f t="shared" si="178"/>
        <v>0</v>
      </c>
      <c r="AB148" s="471">
        <f t="shared" si="179"/>
        <v>0</v>
      </c>
      <c r="AC148" s="463">
        <f t="shared" si="180"/>
        <v>0</v>
      </c>
      <c r="AD148" s="471">
        <f t="shared" si="181"/>
        <v>0</v>
      </c>
      <c r="AE148" s="463">
        <f t="shared" si="182"/>
        <v>0</v>
      </c>
      <c r="AF148" s="471">
        <f t="shared" si="183"/>
        <v>0</v>
      </c>
      <c r="AG148" s="463">
        <f t="shared" si="184"/>
        <v>0</v>
      </c>
      <c r="AH148" s="471">
        <f t="shared" si="185"/>
        <v>0</v>
      </c>
      <c r="AI148" s="463">
        <f t="shared" si="186"/>
        <v>0</v>
      </c>
      <c r="AJ148" s="471">
        <f t="shared" si="187"/>
        <v>0</v>
      </c>
      <c r="AK148" s="463">
        <f t="shared" si="188"/>
        <v>0</v>
      </c>
      <c r="AL148" s="471">
        <f t="shared" si="189"/>
        <v>0</v>
      </c>
      <c r="AM148" s="463">
        <f t="shared" si="190"/>
        <v>0</v>
      </c>
      <c r="AN148" s="471">
        <f t="shared" si="191"/>
        <v>0</v>
      </c>
      <c r="AO148" s="463">
        <f t="shared" si="192"/>
        <v>0</v>
      </c>
      <c r="AP148" s="471">
        <f t="shared" si="193"/>
        <v>0</v>
      </c>
      <c r="AQ148" s="463">
        <f t="shared" si="194"/>
        <v>0</v>
      </c>
      <c r="AR148" s="471">
        <f t="shared" si="195"/>
        <v>0</v>
      </c>
      <c r="AS148" s="463">
        <f t="shared" si="196"/>
        <v>0</v>
      </c>
      <c r="AT148" s="471">
        <f t="shared" si="197"/>
        <v>0</v>
      </c>
      <c r="AU148" s="463">
        <f t="shared" si="198"/>
        <v>0</v>
      </c>
      <c r="AV148" s="471">
        <f t="shared" si="199"/>
        <v>0</v>
      </c>
      <c r="AW148" s="463">
        <f t="shared" si="200"/>
        <v>0</v>
      </c>
      <c r="AX148" s="471">
        <f t="shared" si="201"/>
        <v>0</v>
      </c>
      <c r="AY148" s="463">
        <f t="shared" si="202"/>
        <v>0</v>
      </c>
      <c r="AZ148" s="471">
        <f t="shared" si="203"/>
        <v>0</v>
      </c>
      <c r="BA148" s="463">
        <f t="shared" si="204"/>
        <v>0</v>
      </c>
      <c r="BB148" s="471">
        <f t="shared" si="205"/>
        <v>0</v>
      </c>
      <c r="BC148" s="463">
        <f t="shared" si="206"/>
        <v>0</v>
      </c>
      <c r="BD148" s="471">
        <f t="shared" si="207"/>
        <v>0</v>
      </c>
      <c r="BE148" s="463">
        <f t="shared" si="208"/>
        <v>0</v>
      </c>
      <c r="BF148" s="471">
        <f t="shared" si="209"/>
        <v>0</v>
      </c>
      <c r="BG148" s="463">
        <f t="shared" si="210"/>
        <v>0</v>
      </c>
      <c r="BH148" s="471">
        <f t="shared" si="211"/>
        <v>0</v>
      </c>
      <c r="BI148" s="463">
        <f t="shared" si="212"/>
        <v>0</v>
      </c>
      <c r="BJ148" s="471">
        <f t="shared" si="213"/>
        <v>0</v>
      </c>
      <c r="BK148" s="463">
        <f t="shared" si="214"/>
        <v>0</v>
      </c>
      <c r="BL148" s="471">
        <f t="shared" si="215"/>
        <v>0</v>
      </c>
      <c r="BM148" s="463">
        <f t="shared" si="216"/>
        <v>0</v>
      </c>
      <c r="BN148" s="471">
        <f t="shared" si="217"/>
        <v>0</v>
      </c>
      <c r="BO148" s="463">
        <f t="shared" si="218"/>
        <v>0</v>
      </c>
      <c r="BP148" s="471">
        <f t="shared" si="219"/>
        <v>0</v>
      </c>
      <c r="BQ148" s="463">
        <f t="shared" si="220"/>
        <v>0</v>
      </c>
    </row>
    <row r="149" spans="1:69" x14ac:dyDescent="0.15">
      <c r="A149" s="448" t="str">
        <f t="shared" si="221"/>
        <v/>
      </c>
      <c r="B149" s="465" t="s">
        <v>442</v>
      </c>
      <c r="C149" s="466"/>
      <c r="D149" s="467"/>
      <c r="E149" s="468"/>
      <c r="F149" s="466"/>
      <c r="G149" s="472" t="str">
        <f t="shared" si="97"/>
        <v/>
      </c>
      <c r="H149" s="470"/>
      <c r="I149" s="463">
        <f t="shared" si="222"/>
        <v>0</v>
      </c>
      <c r="J149" s="471">
        <f t="shared" si="223"/>
        <v>0</v>
      </c>
      <c r="K149" s="463">
        <f t="shared" si="224"/>
        <v>0</v>
      </c>
      <c r="L149" s="471">
        <f t="shared" si="225"/>
        <v>0</v>
      </c>
      <c r="M149" s="463">
        <f t="shared" si="226"/>
        <v>0</v>
      </c>
      <c r="N149" s="471">
        <f t="shared" si="165"/>
        <v>0</v>
      </c>
      <c r="O149" s="463">
        <f t="shared" si="166"/>
        <v>0</v>
      </c>
      <c r="P149" s="471">
        <f t="shared" si="167"/>
        <v>0</v>
      </c>
      <c r="Q149" s="463">
        <f t="shared" si="168"/>
        <v>0</v>
      </c>
      <c r="R149" s="471">
        <f t="shared" si="169"/>
        <v>0</v>
      </c>
      <c r="S149" s="463">
        <f t="shared" si="170"/>
        <v>0</v>
      </c>
      <c r="T149" s="471">
        <f t="shared" si="171"/>
        <v>0</v>
      </c>
      <c r="U149" s="463">
        <f t="shared" si="172"/>
        <v>0</v>
      </c>
      <c r="V149" s="471">
        <f t="shared" si="173"/>
        <v>0</v>
      </c>
      <c r="W149" s="463">
        <f t="shared" si="174"/>
        <v>0</v>
      </c>
      <c r="X149" s="471">
        <f t="shared" si="175"/>
        <v>0</v>
      </c>
      <c r="Y149" s="463">
        <f t="shared" si="176"/>
        <v>0</v>
      </c>
      <c r="Z149" s="471">
        <f t="shared" si="177"/>
        <v>0</v>
      </c>
      <c r="AA149" s="463">
        <f t="shared" si="178"/>
        <v>0</v>
      </c>
      <c r="AB149" s="471">
        <f t="shared" si="179"/>
        <v>0</v>
      </c>
      <c r="AC149" s="463">
        <f t="shared" si="180"/>
        <v>0</v>
      </c>
      <c r="AD149" s="471">
        <f t="shared" si="181"/>
        <v>0</v>
      </c>
      <c r="AE149" s="463">
        <f t="shared" si="182"/>
        <v>0</v>
      </c>
      <c r="AF149" s="471">
        <f t="shared" si="183"/>
        <v>0</v>
      </c>
      <c r="AG149" s="463">
        <f t="shared" si="184"/>
        <v>0</v>
      </c>
      <c r="AH149" s="471">
        <f t="shared" si="185"/>
        <v>0</v>
      </c>
      <c r="AI149" s="463">
        <f t="shared" si="186"/>
        <v>0</v>
      </c>
      <c r="AJ149" s="471">
        <f t="shared" si="187"/>
        <v>0</v>
      </c>
      <c r="AK149" s="463">
        <f t="shared" si="188"/>
        <v>0</v>
      </c>
      <c r="AL149" s="471">
        <f t="shared" si="189"/>
        <v>0</v>
      </c>
      <c r="AM149" s="463">
        <f t="shared" si="190"/>
        <v>0</v>
      </c>
      <c r="AN149" s="471">
        <f t="shared" si="191"/>
        <v>0</v>
      </c>
      <c r="AO149" s="463">
        <f t="shared" si="192"/>
        <v>0</v>
      </c>
      <c r="AP149" s="471">
        <f t="shared" si="193"/>
        <v>0</v>
      </c>
      <c r="AQ149" s="463">
        <f t="shared" si="194"/>
        <v>0</v>
      </c>
      <c r="AR149" s="471">
        <f t="shared" si="195"/>
        <v>0</v>
      </c>
      <c r="AS149" s="463">
        <f t="shared" si="196"/>
        <v>0</v>
      </c>
      <c r="AT149" s="471">
        <f t="shared" si="197"/>
        <v>0</v>
      </c>
      <c r="AU149" s="463">
        <f t="shared" si="198"/>
        <v>0</v>
      </c>
      <c r="AV149" s="471">
        <f t="shared" si="199"/>
        <v>0</v>
      </c>
      <c r="AW149" s="463">
        <f t="shared" si="200"/>
        <v>0</v>
      </c>
      <c r="AX149" s="471">
        <f t="shared" si="201"/>
        <v>0</v>
      </c>
      <c r="AY149" s="463">
        <f t="shared" si="202"/>
        <v>0</v>
      </c>
      <c r="AZ149" s="471">
        <f t="shared" si="203"/>
        <v>0</v>
      </c>
      <c r="BA149" s="463">
        <f t="shared" si="204"/>
        <v>0</v>
      </c>
      <c r="BB149" s="471">
        <f t="shared" si="205"/>
        <v>0</v>
      </c>
      <c r="BC149" s="463">
        <f t="shared" si="206"/>
        <v>0</v>
      </c>
      <c r="BD149" s="471">
        <f t="shared" si="207"/>
        <v>0</v>
      </c>
      <c r="BE149" s="463">
        <f t="shared" si="208"/>
        <v>0</v>
      </c>
      <c r="BF149" s="471">
        <f t="shared" si="209"/>
        <v>0</v>
      </c>
      <c r="BG149" s="463">
        <f t="shared" si="210"/>
        <v>0</v>
      </c>
      <c r="BH149" s="471">
        <f t="shared" si="211"/>
        <v>0</v>
      </c>
      <c r="BI149" s="463">
        <f t="shared" si="212"/>
        <v>0</v>
      </c>
      <c r="BJ149" s="471">
        <f t="shared" si="213"/>
        <v>0</v>
      </c>
      <c r="BK149" s="463">
        <f t="shared" si="214"/>
        <v>0</v>
      </c>
      <c r="BL149" s="471">
        <f t="shared" si="215"/>
        <v>0</v>
      </c>
      <c r="BM149" s="463">
        <f t="shared" si="216"/>
        <v>0</v>
      </c>
      <c r="BN149" s="471">
        <f t="shared" si="217"/>
        <v>0</v>
      </c>
      <c r="BO149" s="463">
        <f t="shared" si="218"/>
        <v>0</v>
      </c>
      <c r="BP149" s="471">
        <f t="shared" si="219"/>
        <v>0</v>
      </c>
      <c r="BQ149" s="463">
        <f t="shared" si="220"/>
        <v>0</v>
      </c>
    </row>
    <row r="150" spans="1:69" x14ac:dyDescent="0.15">
      <c r="A150" s="448" t="str">
        <f t="shared" si="221"/>
        <v/>
      </c>
      <c r="B150" s="465" t="s">
        <v>442</v>
      </c>
      <c r="C150" s="466"/>
      <c r="D150" s="467"/>
      <c r="E150" s="468"/>
      <c r="F150" s="466"/>
      <c r="G150" s="472" t="str">
        <f t="shared" si="97"/>
        <v/>
      </c>
      <c r="H150" s="470"/>
      <c r="I150" s="463">
        <f t="shared" si="222"/>
        <v>0</v>
      </c>
      <c r="J150" s="471">
        <f t="shared" si="223"/>
        <v>0</v>
      </c>
      <c r="K150" s="463">
        <f t="shared" si="224"/>
        <v>0</v>
      </c>
      <c r="L150" s="471">
        <f t="shared" si="225"/>
        <v>0</v>
      </c>
      <c r="M150" s="463">
        <f t="shared" si="226"/>
        <v>0</v>
      </c>
      <c r="N150" s="471">
        <f t="shared" si="165"/>
        <v>0</v>
      </c>
      <c r="O150" s="463">
        <f t="shared" si="166"/>
        <v>0</v>
      </c>
      <c r="P150" s="471">
        <f t="shared" si="167"/>
        <v>0</v>
      </c>
      <c r="Q150" s="463">
        <f t="shared" si="168"/>
        <v>0</v>
      </c>
      <c r="R150" s="471">
        <f t="shared" si="169"/>
        <v>0</v>
      </c>
      <c r="S150" s="463">
        <f t="shared" si="170"/>
        <v>0</v>
      </c>
      <c r="T150" s="471">
        <f t="shared" si="171"/>
        <v>0</v>
      </c>
      <c r="U150" s="463">
        <f t="shared" si="172"/>
        <v>0</v>
      </c>
      <c r="V150" s="471">
        <f t="shared" si="173"/>
        <v>0</v>
      </c>
      <c r="W150" s="463">
        <f t="shared" si="174"/>
        <v>0</v>
      </c>
      <c r="X150" s="471">
        <f t="shared" si="175"/>
        <v>0</v>
      </c>
      <c r="Y150" s="463">
        <f t="shared" si="176"/>
        <v>0</v>
      </c>
      <c r="Z150" s="471">
        <f t="shared" si="177"/>
        <v>0</v>
      </c>
      <c r="AA150" s="463">
        <f t="shared" si="178"/>
        <v>0</v>
      </c>
      <c r="AB150" s="471">
        <f t="shared" si="179"/>
        <v>0</v>
      </c>
      <c r="AC150" s="463">
        <f t="shared" si="180"/>
        <v>0</v>
      </c>
      <c r="AD150" s="471">
        <f t="shared" si="181"/>
        <v>0</v>
      </c>
      <c r="AE150" s="463">
        <f t="shared" si="182"/>
        <v>0</v>
      </c>
      <c r="AF150" s="471">
        <f t="shared" si="183"/>
        <v>0</v>
      </c>
      <c r="AG150" s="463">
        <f t="shared" si="184"/>
        <v>0</v>
      </c>
      <c r="AH150" s="471">
        <f t="shared" si="185"/>
        <v>0</v>
      </c>
      <c r="AI150" s="463">
        <f t="shared" si="186"/>
        <v>0</v>
      </c>
      <c r="AJ150" s="471">
        <f t="shared" si="187"/>
        <v>0</v>
      </c>
      <c r="AK150" s="463">
        <f t="shared" si="188"/>
        <v>0</v>
      </c>
      <c r="AL150" s="471">
        <f t="shared" si="189"/>
        <v>0</v>
      </c>
      <c r="AM150" s="463">
        <f t="shared" si="190"/>
        <v>0</v>
      </c>
      <c r="AN150" s="471">
        <f t="shared" si="191"/>
        <v>0</v>
      </c>
      <c r="AO150" s="463">
        <f t="shared" si="192"/>
        <v>0</v>
      </c>
      <c r="AP150" s="471">
        <f t="shared" si="193"/>
        <v>0</v>
      </c>
      <c r="AQ150" s="463">
        <f t="shared" si="194"/>
        <v>0</v>
      </c>
      <c r="AR150" s="471">
        <f t="shared" si="195"/>
        <v>0</v>
      </c>
      <c r="AS150" s="463">
        <f t="shared" si="196"/>
        <v>0</v>
      </c>
      <c r="AT150" s="471">
        <f t="shared" si="197"/>
        <v>0</v>
      </c>
      <c r="AU150" s="463">
        <f t="shared" si="198"/>
        <v>0</v>
      </c>
      <c r="AV150" s="471">
        <f t="shared" si="199"/>
        <v>0</v>
      </c>
      <c r="AW150" s="463">
        <f t="shared" si="200"/>
        <v>0</v>
      </c>
      <c r="AX150" s="471">
        <f t="shared" si="201"/>
        <v>0</v>
      </c>
      <c r="AY150" s="463">
        <f t="shared" si="202"/>
        <v>0</v>
      </c>
      <c r="AZ150" s="471">
        <f t="shared" si="203"/>
        <v>0</v>
      </c>
      <c r="BA150" s="463">
        <f t="shared" si="204"/>
        <v>0</v>
      </c>
      <c r="BB150" s="471">
        <f t="shared" si="205"/>
        <v>0</v>
      </c>
      <c r="BC150" s="463">
        <f t="shared" si="206"/>
        <v>0</v>
      </c>
      <c r="BD150" s="471">
        <f t="shared" si="207"/>
        <v>0</v>
      </c>
      <c r="BE150" s="463">
        <f t="shared" si="208"/>
        <v>0</v>
      </c>
      <c r="BF150" s="471">
        <f t="shared" si="209"/>
        <v>0</v>
      </c>
      <c r="BG150" s="463">
        <f t="shared" si="210"/>
        <v>0</v>
      </c>
      <c r="BH150" s="471">
        <f t="shared" si="211"/>
        <v>0</v>
      </c>
      <c r="BI150" s="463">
        <f t="shared" si="212"/>
        <v>0</v>
      </c>
      <c r="BJ150" s="471">
        <f t="shared" si="213"/>
        <v>0</v>
      </c>
      <c r="BK150" s="463">
        <f t="shared" si="214"/>
        <v>0</v>
      </c>
      <c r="BL150" s="471">
        <f t="shared" si="215"/>
        <v>0</v>
      </c>
      <c r="BM150" s="463">
        <f t="shared" si="216"/>
        <v>0</v>
      </c>
      <c r="BN150" s="471">
        <f t="shared" si="217"/>
        <v>0</v>
      </c>
      <c r="BO150" s="463">
        <f t="shared" si="218"/>
        <v>0</v>
      </c>
      <c r="BP150" s="471">
        <f t="shared" si="219"/>
        <v>0</v>
      </c>
      <c r="BQ150" s="463">
        <f t="shared" si="220"/>
        <v>0</v>
      </c>
    </row>
    <row r="151" spans="1:69" x14ac:dyDescent="0.15">
      <c r="A151" s="448" t="str">
        <f t="shared" si="221"/>
        <v/>
      </c>
      <c r="B151" s="465" t="s">
        <v>442</v>
      </c>
      <c r="C151" s="466"/>
      <c r="D151" s="467"/>
      <c r="E151" s="468"/>
      <c r="F151" s="466"/>
      <c r="G151" s="472" t="str">
        <f t="shared" si="97"/>
        <v/>
      </c>
      <c r="H151" s="470"/>
      <c r="I151" s="463">
        <f t="shared" si="222"/>
        <v>0</v>
      </c>
      <c r="J151" s="471">
        <f t="shared" si="223"/>
        <v>0</v>
      </c>
      <c r="K151" s="463">
        <f t="shared" si="224"/>
        <v>0</v>
      </c>
      <c r="L151" s="471">
        <f t="shared" si="225"/>
        <v>0</v>
      </c>
      <c r="M151" s="463">
        <f t="shared" si="226"/>
        <v>0</v>
      </c>
      <c r="N151" s="471">
        <f t="shared" si="165"/>
        <v>0</v>
      </c>
      <c r="O151" s="463">
        <f t="shared" si="166"/>
        <v>0</v>
      </c>
      <c r="P151" s="471">
        <f t="shared" si="167"/>
        <v>0</v>
      </c>
      <c r="Q151" s="463">
        <f t="shared" si="168"/>
        <v>0</v>
      </c>
      <c r="R151" s="471">
        <f t="shared" si="169"/>
        <v>0</v>
      </c>
      <c r="S151" s="463">
        <f t="shared" si="170"/>
        <v>0</v>
      </c>
      <c r="T151" s="471">
        <f t="shared" si="171"/>
        <v>0</v>
      </c>
      <c r="U151" s="463">
        <f t="shared" si="172"/>
        <v>0</v>
      </c>
      <c r="V151" s="471">
        <f t="shared" si="173"/>
        <v>0</v>
      </c>
      <c r="W151" s="463">
        <f t="shared" si="174"/>
        <v>0</v>
      </c>
      <c r="X151" s="471">
        <f t="shared" si="175"/>
        <v>0</v>
      </c>
      <c r="Y151" s="463">
        <f t="shared" si="176"/>
        <v>0</v>
      </c>
      <c r="Z151" s="471">
        <f t="shared" si="177"/>
        <v>0</v>
      </c>
      <c r="AA151" s="463">
        <f t="shared" si="178"/>
        <v>0</v>
      </c>
      <c r="AB151" s="471">
        <f t="shared" si="179"/>
        <v>0</v>
      </c>
      <c r="AC151" s="463">
        <f t="shared" si="180"/>
        <v>0</v>
      </c>
      <c r="AD151" s="471">
        <f t="shared" si="181"/>
        <v>0</v>
      </c>
      <c r="AE151" s="463">
        <f t="shared" si="182"/>
        <v>0</v>
      </c>
      <c r="AF151" s="471">
        <f t="shared" si="183"/>
        <v>0</v>
      </c>
      <c r="AG151" s="463">
        <f t="shared" si="184"/>
        <v>0</v>
      </c>
      <c r="AH151" s="471">
        <f t="shared" si="185"/>
        <v>0</v>
      </c>
      <c r="AI151" s="463">
        <f t="shared" si="186"/>
        <v>0</v>
      </c>
      <c r="AJ151" s="471">
        <f t="shared" si="187"/>
        <v>0</v>
      </c>
      <c r="AK151" s="463">
        <f t="shared" si="188"/>
        <v>0</v>
      </c>
      <c r="AL151" s="471">
        <f t="shared" si="189"/>
        <v>0</v>
      </c>
      <c r="AM151" s="463">
        <f t="shared" si="190"/>
        <v>0</v>
      </c>
      <c r="AN151" s="471">
        <f t="shared" si="191"/>
        <v>0</v>
      </c>
      <c r="AO151" s="463">
        <f t="shared" si="192"/>
        <v>0</v>
      </c>
      <c r="AP151" s="471">
        <f t="shared" si="193"/>
        <v>0</v>
      </c>
      <c r="AQ151" s="463">
        <f t="shared" si="194"/>
        <v>0</v>
      </c>
      <c r="AR151" s="471">
        <f t="shared" si="195"/>
        <v>0</v>
      </c>
      <c r="AS151" s="463">
        <f t="shared" si="196"/>
        <v>0</v>
      </c>
      <c r="AT151" s="471">
        <f t="shared" si="197"/>
        <v>0</v>
      </c>
      <c r="AU151" s="463">
        <f t="shared" si="198"/>
        <v>0</v>
      </c>
      <c r="AV151" s="471">
        <f t="shared" si="199"/>
        <v>0</v>
      </c>
      <c r="AW151" s="463">
        <f t="shared" si="200"/>
        <v>0</v>
      </c>
      <c r="AX151" s="471">
        <f t="shared" si="201"/>
        <v>0</v>
      </c>
      <c r="AY151" s="463">
        <f t="shared" si="202"/>
        <v>0</v>
      </c>
      <c r="AZ151" s="471">
        <f t="shared" si="203"/>
        <v>0</v>
      </c>
      <c r="BA151" s="463">
        <f t="shared" si="204"/>
        <v>0</v>
      </c>
      <c r="BB151" s="471">
        <f t="shared" si="205"/>
        <v>0</v>
      </c>
      <c r="BC151" s="463">
        <f t="shared" si="206"/>
        <v>0</v>
      </c>
      <c r="BD151" s="471">
        <f t="shared" si="207"/>
        <v>0</v>
      </c>
      <c r="BE151" s="463">
        <f t="shared" si="208"/>
        <v>0</v>
      </c>
      <c r="BF151" s="471">
        <f t="shared" si="209"/>
        <v>0</v>
      </c>
      <c r="BG151" s="463">
        <f t="shared" si="210"/>
        <v>0</v>
      </c>
      <c r="BH151" s="471">
        <f t="shared" si="211"/>
        <v>0</v>
      </c>
      <c r="BI151" s="463">
        <f t="shared" si="212"/>
        <v>0</v>
      </c>
      <c r="BJ151" s="471">
        <f t="shared" si="213"/>
        <v>0</v>
      </c>
      <c r="BK151" s="463">
        <f t="shared" si="214"/>
        <v>0</v>
      </c>
      <c r="BL151" s="471">
        <f t="shared" si="215"/>
        <v>0</v>
      </c>
      <c r="BM151" s="463">
        <f t="shared" si="216"/>
        <v>0</v>
      </c>
      <c r="BN151" s="471">
        <f t="shared" si="217"/>
        <v>0</v>
      </c>
      <c r="BO151" s="463">
        <f t="shared" si="218"/>
        <v>0</v>
      </c>
      <c r="BP151" s="471">
        <f t="shared" si="219"/>
        <v>0</v>
      </c>
      <c r="BQ151" s="463">
        <f t="shared" si="220"/>
        <v>0</v>
      </c>
    </row>
    <row r="152" spans="1:69" x14ac:dyDescent="0.15">
      <c r="A152" s="448" t="str">
        <f t="shared" si="221"/>
        <v/>
      </c>
      <c r="B152" s="465" t="s">
        <v>442</v>
      </c>
      <c r="C152" s="466"/>
      <c r="D152" s="467"/>
      <c r="E152" s="468"/>
      <c r="F152" s="466"/>
      <c r="G152" s="472" t="str">
        <f t="shared" si="97"/>
        <v/>
      </c>
      <c r="H152" s="470"/>
      <c r="I152" s="463">
        <f t="shared" si="222"/>
        <v>0</v>
      </c>
      <c r="J152" s="471">
        <f t="shared" si="223"/>
        <v>0</v>
      </c>
      <c r="K152" s="463">
        <f t="shared" si="224"/>
        <v>0</v>
      </c>
      <c r="L152" s="471">
        <f t="shared" si="225"/>
        <v>0</v>
      </c>
      <c r="M152" s="463">
        <f t="shared" si="226"/>
        <v>0</v>
      </c>
      <c r="N152" s="471">
        <f t="shared" si="165"/>
        <v>0</v>
      </c>
      <c r="O152" s="463">
        <f t="shared" si="166"/>
        <v>0</v>
      </c>
      <c r="P152" s="471">
        <f t="shared" si="167"/>
        <v>0</v>
      </c>
      <c r="Q152" s="463">
        <f t="shared" si="168"/>
        <v>0</v>
      </c>
      <c r="R152" s="471">
        <f t="shared" si="169"/>
        <v>0</v>
      </c>
      <c r="S152" s="463">
        <f t="shared" si="170"/>
        <v>0</v>
      </c>
      <c r="T152" s="471">
        <f t="shared" si="171"/>
        <v>0</v>
      </c>
      <c r="U152" s="463">
        <f t="shared" si="172"/>
        <v>0</v>
      </c>
      <c r="V152" s="471">
        <f t="shared" si="173"/>
        <v>0</v>
      </c>
      <c r="W152" s="463">
        <f t="shared" si="174"/>
        <v>0</v>
      </c>
      <c r="X152" s="471">
        <f t="shared" si="175"/>
        <v>0</v>
      </c>
      <c r="Y152" s="463">
        <f t="shared" si="176"/>
        <v>0</v>
      </c>
      <c r="Z152" s="471">
        <f t="shared" si="177"/>
        <v>0</v>
      </c>
      <c r="AA152" s="463">
        <f t="shared" si="178"/>
        <v>0</v>
      </c>
      <c r="AB152" s="471">
        <f t="shared" si="179"/>
        <v>0</v>
      </c>
      <c r="AC152" s="463">
        <f t="shared" si="180"/>
        <v>0</v>
      </c>
      <c r="AD152" s="471">
        <f t="shared" si="181"/>
        <v>0</v>
      </c>
      <c r="AE152" s="463">
        <f t="shared" si="182"/>
        <v>0</v>
      </c>
      <c r="AF152" s="471">
        <f t="shared" si="183"/>
        <v>0</v>
      </c>
      <c r="AG152" s="463">
        <f t="shared" si="184"/>
        <v>0</v>
      </c>
      <c r="AH152" s="471">
        <f t="shared" si="185"/>
        <v>0</v>
      </c>
      <c r="AI152" s="463">
        <f t="shared" si="186"/>
        <v>0</v>
      </c>
      <c r="AJ152" s="471">
        <f t="shared" si="187"/>
        <v>0</v>
      </c>
      <c r="AK152" s="463">
        <f t="shared" si="188"/>
        <v>0</v>
      </c>
      <c r="AL152" s="471">
        <f t="shared" si="189"/>
        <v>0</v>
      </c>
      <c r="AM152" s="463">
        <f t="shared" si="190"/>
        <v>0</v>
      </c>
      <c r="AN152" s="471">
        <f t="shared" si="191"/>
        <v>0</v>
      </c>
      <c r="AO152" s="463">
        <f t="shared" si="192"/>
        <v>0</v>
      </c>
      <c r="AP152" s="471">
        <f t="shared" si="193"/>
        <v>0</v>
      </c>
      <c r="AQ152" s="463">
        <f t="shared" si="194"/>
        <v>0</v>
      </c>
      <c r="AR152" s="471">
        <f t="shared" si="195"/>
        <v>0</v>
      </c>
      <c r="AS152" s="463">
        <f t="shared" si="196"/>
        <v>0</v>
      </c>
      <c r="AT152" s="471">
        <f t="shared" si="197"/>
        <v>0</v>
      </c>
      <c r="AU152" s="463">
        <f t="shared" si="198"/>
        <v>0</v>
      </c>
      <c r="AV152" s="471">
        <f t="shared" si="199"/>
        <v>0</v>
      </c>
      <c r="AW152" s="463">
        <f t="shared" si="200"/>
        <v>0</v>
      </c>
      <c r="AX152" s="471">
        <f t="shared" si="201"/>
        <v>0</v>
      </c>
      <c r="AY152" s="463">
        <f t="shared" si="202"/>
        <v>0</v>
      </c>
      <c r="AZ152" s="471">
        <f t="shared" si="203"/>
        <v>0</v>
      </c>
      <c r="BA152" s="463">
        <f t="shared" si="204"/>
        <v>0</v>
      </c>
      <c r="BB152" s="471">
        <f t="shared" si="205"/>
        <v>0</v>
      </c>
      <c r="BC152" s="463">
        <f t="shared" si="206"/>
        <v>0</v>
      </c>
      <c r="BD152" s="471">
        <f t="shared" si="207"/>
        <v>0</v>
      </c>
      <c r="BE152" s="463">
        <f t="shared" si="208"/>
        <v>0</v>
      </c>
      <c r="BF152" s="471">
        <f t="shared" si="209"/>
        <v>0</v>
      </c>
      <c r="BG152" s="463">
        <f t="shared" si="210"/>
        <v>0</v>
      </c>
      <c r="BH152" s="471">
        <f t="shared" si="211"/>
        <v>0</v>
      </c>
      <c r="BI152" s="463">
        <f t="shared" si="212"/>
        <v>0</v>
      </c>
      <c r="BJ152" s="471">
        <f t="shared" si="213"/>
        <v>0</v>
      </c>
      <c r="BK152" s="463">
        <f t="shared" si="214"/>
        <v>0</v>
      </c>
      <c r="BL152" s="471">
        <f t="shared" si="215"/>
        <v>0</v>
      </c>
      <c r="BM152" s="463">
        <f t="shared" si="216"/>
        <v>0</v>
      </c>
      <c r="BN152" s="471">
        <f t="shared" si="217"/>
        <v>0</v>
      </c>
      <c r="BO152" s="463">
        <f t="shared" si="218"/>
        <v>0</v>
      </c>
      <c r="BP152" s="471">
        <f t="shared" si="219"/>
        <v>0</v>
      </c>
      <c r="BQ152" s="463">
        <f t="shared" si="220"/>
        <v>0</v>
      </c>
    </row>
    <row r="153" spans="1:69" x14ac:dyDescent="0.15">
      <c r="A153" s="448" t="str">
        <f t="shared" si="221"/>
        <v/>
      </c>
      <c r="B153" s="465" t="s">
        <v>442</v>
      </c>
      <c r="C153" s="466"/>
      <c r="D153" s="467"/>
      <c r="E153" s="468"/>
      <c r="F153" s="466"/>
      <c r="G153" s="472" t="str">
        <f t="shared" si="97"/>
        <v/>
      </c>
      <c r="H153" s="470"/>
      <c r="I153" s="463">
        <f t="shared" si="222"/>
        <v>0</v>
      </c>
      <c r="J153" s="471">
        <f t="shared" si="223"/>
        <v>0</v>
      </c>
      <c r="K153" s="463">
        <f t="shared" si="224"/>
        <v>0</v>
      </c>
      <c r="L153" s="471">
        <f t="shared" si="225"/>
        <v>0</v>
      </c>
      <c r="M153" s="463">
        <f t="shared" si="226"/>
        <v>0</v>
      </c>
      <c r="N153" s="471">
        <f t="shared" si="165"/>
        <v>0</v>
      </c>
      <c r="O153" s="463">
        <f t="shared" si="166"/>
        <v>0</v>
      </c>
      <c r="P153" s="471">
        <f t="shared" si="167"/>
        <v>0</v>
      </c>
      <c r="Q153" s="463">
        <f t="shared" si="168"/>
        <v>0</v>
      </c>
      <c r="R153" s="471">
        <f t="shared" si="169"/>
        <v>0</v>
      </c>
      <c r="S153" s="463">
        <f t="shared" si="170"/>
        <v>0</v>
      </c>
      <c r="T153" s="471">
        <f t="shared" si="171"/>
        <v>0</v>
      </c>
      <c r="U153" s="463">
        <f t="shared" si="172"/>
        <v>0</v>
      </c>
      <c r="V153" s="471">
        <f t="shared" si="173"/>
        <v>0</v>
      </c>
      <c r="W153" s="463">
        <f t="shared" si="174"/>
        <v>0</v>
      </c>
      <c r="X153" s="471">
        <f t="shared" si="175"/>
        <v>0</v>
      </c>
      <c r="Y153" s="463">
        <f t="shared" si="176"/>
        <v>0</v>
      </c>
      <c r="Z153" s="471">
        <f t="shared" si="177"/>
        <v>0</v>
      </c>
      <c r="AA153" s="463">
        <f t="shared" si="178"/>
        <v>0</v>
      </c>
      <c r="AB153" s="471">
        <f t="shared" si="179"/>
        <v>0</v>
      </c>
      <c r="AC153" s="463">
        <f t="shared" si="180"/>
        <v>0</v>
      </c>
      <c r="AD153" s="471">
        <f t="shared" si="181"/>
        <v>0</v>
      </c>
      <c r="AE153" s="463">
        <f t="shared" si="182"/>
        <v>0</v>
      </c>
      <c r="AF153" s="471">
        <f t="shared" si="183"/>
        <v>0</v>
      </c>
      <c r="AG153" s="463">
        <f t="shared" si="184"/>
        <v>0</v>
      </c>
      <c r="AH153" s="471">
        <f t="shared" si="185"/>
        <v>0</v>
      </c>
      <c r="AI153" s="463">
        <f t="shared" si="186"/>
        <v>0</v>
      </c>
      <c r="AJ153" s="471">
        <f t="shared" si="187"/>
        <v>0</v>
      </c>
      <c r="AK153" s="463">
        <f t="shared" si="188"/>
        <v>0</v>
      </c>
      <c r="AL153" s="471">
        <f t="shared" si="189"/>
        <v>0</v>
      </c>
      <c r="AM153" s="463">
        <f t="shared" si="190"/>
        <v>0</v>
      </c>
      <c r="AN153" s="471">
        <f t="shared" si="191"/>
        <v>0</v>
      </c>
      <c r="AO153" s="463">
        <f t="shared" si="192"/>
        <v>0</v>
      </c>
      <c r="AP153" s="471">
        <f t="shared" si="193"/>
        <v>0</v>
      </c>
      <c r="AQ153" s="463">
        <f t="shared" si="194"/>
        <v>0</v>
      </c>
      <c r="AR153" s="471">
        <f t="shared" si="195"/>
        <v>0</v>
      </c>
      <c r="AS153" s="463">
        <f t="shared" si="196"/>
        <v>0</v>
      </c>
      <c r="AT153" s="471">
        <f t="shared" si="197"/>
        <v>0</v>
      </c>
      <c r="AU153" s="463">
        <f t="shared" si="198"/>
        <v>0</v>
      </c>
      <c r="AV153" s="471">
        <f t="shared" si="199"/>
        <v>0</v>
      </c>
      <c r="AW153" s="463">
        <f t="shared" si="200"/>
        <v>0</v>
      </c>
      <c r="AX153" s="471">
        <f t="shared" si="201"/>
        <v>0</v>
      </c>
      <c r="AY153" s="463">
        <f t="shared" si="202"/>
        <v>0</v>
      </c>
      <c r="AZ153" s="471">
        <f t="shared" si="203"/>
        <v>0</v>
      </c>
      <c r="BA153" s="463">
        <f t="shared" si="204"/>
        <v>0</v>
      </c>
      <c r="BB153" s="471">
        <f t="shared" si="205"/>
        <v>0</v>
      </c>
      <c r="BC153" s="463">
        <f t="shared" si="206"/>
        <v>0</v>
      </c>
      <c r="BD153" s="471">
        <f t="shared" si="207"/>
        <v>0</v>
      </c>
      <c r="BE153" s="463">
        <f t="shared" si="208"/>
        <v>0</v>
      </c>
      <c r="BF153" s="471">
        <f t="shared" si="209"/>
        <v>0</v>
      </c>
      <c r="BG153" s="463">
        <f t="shared" si="210"/>
        <v>0</v>
      </c>
      <c r="BH153" s="471">
        <f t="shared" si="211"/>
        <v>0</v>
      </c>
      <c r="BI153" s="463">
        <f t="shared" si="212"/>
        <v>0</v>
      </c>
      <c r="BJ153" s="471">
        <f t="shared" si="213"/>
        <v>0</v>
      </c>
      <c r="BK153" s="463">
        <f t="shared" si="214"/>
        <v>0</v>
      </c>
      <c r="BL153" s="471">
        <f t="shared" si="215"/>
        <v>0</v>
      </c>
      <c r="BM153" s="463">
        <f t="shared" si="216"/>
        <v>0</v>
      </c>
      <c r="BN153" s="471">
        <f t="shared" si="217"/>
        <v>0</v>
      </c>
      <c r="BO153" s="463">
        <f t="shared" si="218"/>
        <v>0</v>
      </c>
      <c r="BP153" s="471">
        <f t="shared" si="219"/>
        <v>0</v>
      </c>
      <c r="BQ153" s="463">
        <f t="shared" si="220"/>
        <v>0</v>
      </c>
    </row>
    <row r="154" spans="1:69" x14ac:dyDescent="0.15">
      <c r="A154" s="448" t="str">
        <f t="shared" si="221"/>
        <v/>
      </c>
      <c r="B154" s="465" t="s">
        <v>442</v>
      </c>
      <c r="C154" s="466"/>
      <c r="D154" s="467"/>
      <c r="E154" s="468"/>
      <c r="F154" s="466"/>
      <c r="G154" s="472" t="str">
        <f t="shared" si="97"/>
        <v/>
      </c>
      <c r="H154" s="470"/>
      <c r="I154" s="463">
        <f t="shared" si="222"/>
        <v>0</v>
      </c>
      <c r="J154" s="471">
        <f t="shared" si="223"/>
        <v>0</v>
      </c>
      <c r="K154" s="463">
        <f t="shared" si="224"/>
        <v>0</v>
      </c>
      <c r="L154" s="471">
        <f t="shared" si="225"/>
        <v>0</v>
      </c>
      <c r="M154" s="463">
        <f t="shared" si="226"/>
        <v>0</v>
      </c>
      <c r="N154" s="471">
        <f t="shared" si="165"/>
        <v>0</v>
      </c>
      <c r="O154" s="463">
        <f t="shared" si="166"/>
        <v>0</v>
      </c>
      <c r="P154" s="471">
        <f t="shared" si="167"/>
        <v>0</v>
      </c>
      <c r="Q154" s="463">
        <f t="shared" si="168"/>
        <v>0</v>
      </c>
      <c r="R154" s="471">
        <f t="shared" si="169"/>
        <v>0</v>
      </c>
      <c r="S154" s="463">
        <f t="shared" si="170"/>
        <v>0</v>
      </c>
      <c r="T154" s="471">
        <f t="shared" si="171"/>
        <v>0</v>
      </c>
      <c r="U154" s="463">
        <f t="shared" si="172"/>
        <v>0</v>
      </c>
      <c r="V154" s="471">
        <f t="shared" si="173"/>
        <v>0</v>
      </c>
      <c r="W154" s="463">
        <f t="shared" si="174"/>
        <v>0</v>
      </c>
      <c r="X154" s="471">
        <f t="shared" si="175"/>
        <v>0</v>
      </c>
      <c r="Y154" s="463">
        <f t="shared" si="176"/>
        <v>0</v>
      </c>
      <c r="Z154" s="471">
        <f t="shared" si="177"/>
        <v>0</v>
      </c>
      <c r="AA154" s="463">
        <f t="shared" si="178"/>
        <v>0</v>
      </c>
      <c r="AB154" s="471">
        <f t="shared" si="179"/>
        <v>0</v>
      </c>
      <c r="AC154" s="463">
        <f t="shared" si="180"/>
        <v>0</v>
      </c>
      <c r="AD154" s="471">
        <f t="shared" si="181"/>
        <v>0</v>
      </c>
      <c r="AE154" s="463">
        <f t="shared" si="182"/>
        <v>0</v>
      </c>
      <c r="AF154" s="471">
        <f t="shared" si="183"/>
        <v>0</v>
      </c>
      <c r="AG154" s="463">
        <f t="shared" si="184"/>
        <v>0</v>
      </c>
      <c r="AH154" s="471">
        <f t="shared" si="185"/>
        <v>0</v>
      </c>
      <c r="AI154" s="463">
        <f t="shared" si="186"/>
        <v>0</v>
      </c>
      <c r="AJ154" s="471">
        <f t="shared" si="187"/>
        <v>0</v>
      </c>
      <c r="AK154" s="463">
        <f t="shared" si="188"/>
        <v>0</v>
      </c>
      <c r="AL154" s="471">
        <f t="shared" si="189"/>
        <v>0</v>
      </c>
      <c r="AM154" s="463">
        <f t="shared" si="190"/>
        <v>0</v>
      </c>
      <c r="AN154" s="471">
        <f t="shared" si="191"/>
        <v>0</v>
      </c>
      <c r="AO154" s="463">
        <f t="shared" si="192"/>
        <v>0</v>
      </c>
      <c r="AP154" s="471">
        <f t="shared" si="193"/>
        <v>0</v>
      </c>
      <c r="AQ154" s="463">
        <f t="shared" si="194"/>
        <v>0</v>
      </c>
      <c r="AR154" s="471">
        <f t="shared" si="195"/>
        <v>0</v>
      </c>
      <c r="AS154" s="463">
        <f t="shared" si="196"/>
        <v>0</v>
      </c>
      <c r="AT154" s="471">
        <f t="shared" si="197"/>
        <v>0</v>
      </c>
      <c r="AU154" s="463">
        <f t="shared" si="198"/>
        <v>0</v>
      </c>
      <c r="AV154" s="471">
        <f t="shared" si="199"/>
        <v>0</v>
      </c>
      <c r="AW154" s="463">
        <f t="shared" si="200"/>
        <v>0</v>
      </c>
      <c r="AX154" s="471">
        <f t="shared" si="201"/>
        <v>0</v>
      </c>
      <c r="AY154" s="463">
        <f t="shared" si="202"/>
        <v>0</v>
      </c>
      <c r="AZ154" s="471">
        <f t="shared" si="203"/>
        <v>0</v>
      </c>
      <c r="BA154" s="463">
        <f t="shared" si="204"/>
        <v>0</v>
      </c>
      <c r="BB154" s="471">
        <f t="shared" si="205"/>
        <v>0</v>
      </c>
      <c r="BC154" s="463">
        <f t="shared" si="206"/>
        <v>0</v>
      </c>
      <c r="BD154" s="471">
        <f t="shared" si="207"/>
        <v>0</v>
      </c>
      <c r="BE154" s="463">
        <f t="shared" si="208"/>
        <v>0</v>
      </c>
      <c r="BF154" s="471">
        <f t="shared" si="209"/>
        <v>0</v>
      </c>
      <c r="BG154" s="463">
        <f t="shared" si="210"/>
        <v>0</v>
      </c>
      <c r="BH154" s="471">
        <f t="shared" si="211"/>
        <v>0</v>
      </c>
      <c r="BI154" s="463">
        <f t="shared" si="212"/>
        <v>0</v>
      </c>
      <c r="BJ154" s="471">
        <f t="shared" si="213"/>
        <v>0</v>
      </c>
      <c r="BK154" s="463">
        <f t="shared" si="214"/>
        <v>0</v>
      </c>
      <c r="BL154" s="471">
        <f t="shared" si="215"/>
        <v>0</v>
      </c>
      <c r="BM154" s="463">
        <f t="shared" si="216"/>
        <v>0</v>
      </c>
      <c r="BN154" s="471">
        <f t="shared" si="217"/>
        <v>0</v>
      </c>
      <c r="BO154" s="463">
        <f t="shared" si="218"/>
        <v>0</v>
      </c>
      <c r="BP154" s="471">
        <f t="shared" si="219"/>
        <v>0</v>
      </c>
      <c r="BQ154" s="463">
        <f t="shared" si="220"/>
        <v>0</v>
      </c>
    </row>
    <row r="155" spans="1:69" x14ac:dyDescent="0.15">
      <c r="A155" s="448" t="str">
        <f t="shared" si="221"/>
        <v/>
      </c>
      <c r="B155" s="465" t="s">
        <v>442</v>
      </c>
      <c r="C155" s="466"/>
      <c r="D155" s="467"/>
      <c r="E155" s="468"/>
      <c r="F155" s="466"/>
      <c r="G155" s="472" t="str">
        <f t="shared" si="97"/>
        <v/>
      </c>
      <c r="H155" s="470"/>
      <c r="I155" s="463">
        <f t="shared" si="222"/>
        <v>0</v>
      </c>
      <c r="J155" s="471">
        <f t="shared" si="223"/>
        <v>0</v>
      </c>
      <c r="K155" s="463">
        <f t="shared" si="224"/>
        <v>0</v>
      </c>
      <c r="L155" s="471">
        <f t="shared" si="225"/>
        <v>0</v>
      </c>
      <c r="M155" s="463">
        <f t="shared" si="226"/>
        <v>0</v>
      </c>
      <c r="N155" s="471">
        <f t="shared" si="165"/>
        <v>0</v>
      </c>
      <c r="O155" s="463">
        <f t="shared" si="166"/>
        <v>0</v>
      </c>
      <c r="P155" s="471">
        <f t="shared" si="167"/>
        <v>0</v>
      </c>
      <c r="Q155" s="463">
        <f t="shared" si="168"/>
        <v>0</v>
      </c>
      <c r="R155" s="471">
        <f t="shared" si="169"/>
        <v>0</v>
      </c>
      <c r="S155" s="463">
        <f t="shared" si="170"/>
        <v>0</v>
      </c>
      <c r="T155" s="471">
        <f t="shared" si="171"/>
        <v>0</v>
      </c>
      <c r="U155" s="463">
        <f t="shared" si="172"/>
        <v>0</v>
      </c>
      <c r="V155" s="471">
        <f t="shared" si="173"/>
        <v>0</v>
      </c>
      <c r="W155" s="463">
        <f t="shared" si="174"/>
        <v>0</v>
      </c>
      <c r="X155" s="471">
        <f t="shared" si="175"/>
        <v>0</v>
      </c>
      <c r="Y155" s="463">
        <f t="shared" si="176"/>
        <v>0</v>
      </c>
      <c r="Z155" s="471">
        <f t="shared" si="177"/>
        <v>0</v>
      </c>
      <c r="AA155" s="463">
        <f t="shared" si="178"/>
        <v>0</v>
      </c>
      <c r="AB155" s="471">
        <f t="shared" si="179"/>
        <v>0</v>
      </c>
      <c r="AC155" s="463">
        <f t="shared" si="180"/>
        <v>0</v>
      </c>
      <c r="AD155" s="471">
        <f t="shared" si="181"/>
        <v>0</v>
      </c>
      <c r="AE155" s="463">
        <f t="shared" si="182"/>
        <v>0</v>
      </c>
      <c r="AF155" s="471">
        <f t="shared" si="183"/>
        <v>0</v>
      </c>
      <c r="AG155" s="463">
        <f t="shared" si="184"/>
        <v>0</v>
      </c>
      <c r="AH155" s="471">
        <f t="shared" si="185"/>
        <v>0</v>
      </c>
      <c r="AI155" s="463">
        <f t="shared" si="186"/>
        <v>0</v>
      </c>
      <c r="AJ155" s="471">
        <f t="shared" si="187"/>
        <v>0</v>
      </c>
      <c r="AK155" s="463">
        <f t="shared" si="188"/>
        <v>0</v>
      </c>
      <c r="AL155" s="471">
        <f t="shared" si="189"/>
        <v>0</v>
      </c>
      <c r="AM155" s="463">
        <f t="shared" si="190"/>
        <v>0</v>
      </c>
      <c r="AN155" s="471">
        <f t="shared" si="191"/>
        <v>0</v>
      </c>
      <c r="AO155" s="463">
        <f t="shared" si="192"/>
        <v>0</v>
      </c>
      <c r="AP155" s="471">
        <f t="shared" si="193"/>
        <v>0</v>
      </c>
      <c r="AQ155" s="463">
        <f t="shared" si="194"/>
        <v>0</v>
      </c>
      <c r="AR155" s="471">
        <f t="shared" si="195"/>
        <v>0</v>
      </c>
      <c r="AS155" s="463">
        <f t="shared" si="196"/>
        <v>0</v>
      </c>
      <c r="AT155" s="471">
        <f t="shared" si="197"/>
        <v>0</v>
      </c>
      <c r="AU155" s="463">
        <f t="shared" si="198"/>
        <v>0</v>
      </c>
      <c r="AV155" s="471">
        <f t="shared" si="199"/>
        <v>0</v>
      </c>
      <c r="AW155" s="463">
        <f t="shared" si="200"/>
        <v>0</v>
      </c>
      <c r="AX155" s="471">
        <f t="shared" si="201"/>
        <v>0</v>
      </c>
      <c r="AY155" s="463">
        <f t="shared" si="202"/>
        <v>0</v>
      </c>
      <c r="AZ155" s="471">
        <f t="shared" si="203"/>
        <v>0</v>
      </c>
      <c r="BA155" s="463">
        <f t="shared" si="204"/>
        <v>0</v>
      </c>
      <c r="BB155" s="471">
        <f t="shared" si="205"/>
        <v>0</v>
      </c>
      <c r="BC155" s="463">
        <f t="shared" si="206"/>
        <v>0</v>
      </c>
      <c r="BD155" s="471">
        <f t="shared" si="207"/>
        <v>0</v>
      </c>
      <c r="BE155" s="463">
        <f t="shared" si="208"/>
        <v>0</v>
      </c>
      <c r="BF155" s="471">
        <f t="shared" si="209"/>
        <v>0</v>
      </c>
      <c r="BG155" s="463">
        <f t="shared" si="210"/>
        <v>0</v>
      </c>
      <c r="BH155" s="471">
        <f t="shared" si="211"/>
        <v>0</v>
      </c>
      <c r="BI155" s="463">
        <f t="shared" si="212"/>
        <v>0</v>
      </c>
      <c r="BJ155" s="471">
        <f t="shared" si="213"/>
        <v>0</v>
      </c>
      <c r="BK155" s="463">
        <f t="shared" si="214"/>
        <v>0</v>
      </c>
      <c r="BL155" s="471">
        <f t="shared" si="215"/>
        <v>0</v>
      </c>
      <c r="BM155" s="463">
        <f t="shared" si="216"/>
        <v>0</v>
      </c>
      <c r="BN155" s="471">
        <f t="shared" si="217"/>
        <v>0</v>
      </c>
      <c r="BO155" s="463">
        <f t="shared" si="218"/>
        <v>0</v>
      </c>
      <c r="BP155" s="471">
        <f t="shared" si="219"/>
        <v>0</v>
      </c>
      <c r="BQ155" s="463">
        <f t="shared" si="220"/>
        <v>0</v>
      </c>
    </row>
    <row r="156" spans="1:69" x14ac:dyDescent="0.15">
      <c r="A156" s="448" t="str">
        <f t="shared" si="221"/>
        <v/>
      </c>
      <c r="B156" s="465" t="s">
        <v>442</v>
      </c>
      <c r="C156" s="466"/>
      <c r="D156" s="467"/>
      <c r="E156" s="468"/>
      <c r="F156" s="466"/>
      <c r="G156" s="472" t="str">
        <f t="shared" si="97"/>
        <v/>
      </c>
      <c r="H156" s="470"/>
      <c r="I156" s="463">
        <f t="shared" si="222"/>
        <v>0</v>
      </c>
      <c r="J156" s="471">
        <f t="shared" si="223"/>
        <v>0</v>
      </c>
      <c r="K156" s="463">
        <f t="shared" si="224"/>
        <v>0</v>
      </c>
      <c r="L156" s="471">
        <f t="shared" si="225"/>
        <v>0</v>
      </c>
      <c r="M156" s="463">
        <f t="shared" si="226"/>
        <v>0</v>
      </c>
      <c r="N156" s="471">
        <f t="shared" si="165"/>
        <v>0</v>
      </c>
      <c r="O156" s="463">
        <f t="shared" si="166"/>
        <v>0</v>
      </c>
      <c r="P156" s="471">
        <f t="shared" si="167"/>
        <v>0</v>
      </c>
      <c r="Q156" s="463">
        <f t="shared" si="168"/>
        <v>0</v>
      </c>
      <c r="R156" s="471">
        <f t="shared" si="169"/>
        <v>0</v>
      </c>
      <c r="S156" s="463">
        <f t="shared" si="170"/>
        <v>0</v>
      </c>
      <c r="T156" s="471">
        <f t="shared" si="171"/>
        <v>0</v>
      </c>
      <c r="U156" s="463">
        <f t="shared" si="172"/>
        <v>0</v>
      </c>
      <c r="V156" s="471">
        <f t="shared" si="173"/>
        <v>0</v>
      </c>
      <c r="W156" s="463">
        <f t="shared" si="174"/>
        <v>0</v>
      </c>
      <c r="X156" s="471">
        <f t="shared" si="175"/>
        <v>0</v>
      </c>
      <c r="Y156" s="463">
        <f t="shared" si="176"/>
        <v>0</v>
      </c>
      <c r="Z156" s="471">
        <f t="shared" si="177"/>
        <v>0</v>
      </c>
      <c r="AA156" s="463">
        <f t="shared" si="178"/>
        <v>0</v>
      </c>
      <c r="AB156" s="471">
        <f t="shared" si="179"/>
        <v>0</v>
      </c>
      <c r="AC156" s="463">
        <f t="shared" si="180"/>
        <v>0</v>
      </c>
      <c r="AD156" s="471">
        <f t="shared" si="181"/>
        <v>0</v>
      </c>
      <c r="AE156" s="463">
        <f t="shared" si="182"/>
        <v>0</v>
      </c>
      <c r="AF156" s="471">
        <f t="shared" si="183"/>
        <v>0</v>
      </c>
      <c r="AG156" s="463">
        <f t="shared" si="184"/>
        <v>0</v>
      </c>
      <c r="AH156" s="471">
        <f t="shared" si="185"/>
        <v>0</v>
      </c>
      <c r="AI156" s="463">
        <f t="shared" si="186"/>
        <v>0</v>
      </c>
      <c r="AJ156" s="471">
        <f t="shared" si="187"/>
        <v>0</v>
      </c>
      <c r="AK156" s="463">
        <f t="shared" si="188"/>
        <v>0</v>
      </c>
      <c r="AL156" s="471">
        <f t="shared" si="189"/>
        <v>0</v>
      </c>
      <c r="AM156" s="463">
        <f t="shared" si="190"/>
        <v>0</v>
      </c>
      <c r="AN156" s="471">
        <f t="shared" si="191"/>
        <v>0</v>
      </c>
      <c r="AO156" s="463">
        <f t="shared" si="192"/>
        <v>0</v>
      </c>
      <c r="AP156" s="471">
        <f t="shared" si="193"/>
        <v>0</v>
      </c>
      <c r="AQ156" s="463">
        <f t="shared" si="194"/>
        <v>0</v>
      </c>
      <c r="AR156" s="471">
        <f t="shared" si="195"/>
        <v>0</v>
      </c>
      <c r="AS156" s="463">
        <f t="shared" si="196"/>
        <v>0</v>
      </c>
      <c r="AT156" s="471">
        <f t="shared" si="197"/>
        <v>0</v>
      </c>
      <c r="AU156" s="463">
        <f t="shared" si="198"/>
        <v>0</v>
      </c>
      <c r="AV156" s="471">
        <f t="shared" si="199"/>
        <v>0</v>
      </c>
      <c r="AW156" s="463">
        <f t="shared" si="200"/>
        <v>0</v>
      </c>
      <c r="AX156" s="471">
        <f t="shared" si="201"/>
        <v>0</v>
      </c>
      <c r="AY156" s="463">
        <f t="shared" si="202"/>
        <v>0</v>
      </c>
      <c r="AZ156" s="471">
        <f t="shared" si="203"/>
        <v>0</v>
      </c>
      <c r="BA156" s="463">
        <f t="shared" si="204"/>
        <v>0</v>
      </c>
      <c r="BB156" s="471">
        <f t="shared" si="205"/>
        <v>0</v>
      </c>
      <c r="BC156" s="463">
        <f t="shared" si="206"/>
        <v>0</v>
      </c>
      <c r="BD156" s="471">
        <f t="shared" si="207"/>
        <v>0</v>
      </c>
      <c r="BE156" s="463">
        <f t="shared" si="208"/>
        <v>0</v>
      </c>
      <c r="BF156" s="471">
        <f t="shared" si="209"/>
        <v>0</v>
      </c>
      <c r="BG156" s="463">
        <f t="shared" si="210"/>
        <v>0</v>
      </c>
      <c r="BH156" s="471">
        <f t="shared" si="211"/>
        <v>0</v>
      </c>
      <c r="BI156" s="463">
        <f t="shared" si="212"/>
        <v>0</v>
      </c>
      <c r="BJ156" s="471">
        <f t="shared" si="213"/>
        <v>0</v>
      </c>
      <c r="BK156" s="463">
        <f t="shared" si="214"/>
        <v>0</v>
      </c>
      <c r="BL156" s="471">
        <f t="shared" si="215"/>
        <v>0</v>
      </c>
      <c r="BM156" s="463">
        <f t="shared" si="216"/>
        <v>0</v>
      </c>
      <c r="BN156" s="471">
        <f t="shared" si="217"/>
        <v>0</v>
      </c>
      <c r="BO156" s="463">
        <f t="shared" si="218"/>
        <v>0</v>
      </c>
      <c r="BP156" s="471">
        <f t="shared" si="219"/>
        <v>0</v>
      </c>
      <c r="BQ156" s="463">
        <f t="shared" si="220"/>
        <v>0</v>
      </c>
    </row>
    <row r="157" spans="1:69" x14ac:dyDescent="0.15">
      <c r="A157" s="448" t="str">
        <f t="shared" si="221"/>
        <v/>
      </c>
      <c r="B157" s="465" t="s">
        <v>442</v>
      </c>
      <c r="C157" s="466"/>
      <c r="D157" s="467"/>
      <c r="E157" s="468"/>
      <c r="F157" s="466"/>
      <c r="G157" s="472" t="str">
        <f t="shared" si="97"/>
        <v/>
      </c>
      <c r="H157" s="470"/>
      <c r="I157" s="463">
        <f t="shared" si="222"/>
        <v>0</v>
      </c>
      <c r="J157" s="471">
        <f t="shared" si="223"/>
        <v>0</v>
      </c>
      <c r="K157" s="463">
        <f t="shared" si="224"/>
        <v>0</v>
      </c>
      <c r="L157" s="471">
        <f t="shared" si="225"/>
        <v>0</v>
      </c>
      <c r="M157" s="463">
        <f t="shared" si="226"/>
        <v>0</v>
      </c>
      <c r="N157" s="471">
        <f t="shared" si="165"/>
        <v>0</v>
      </c>
      <c r="O157" s="463">
        <f t="shared" si="166"/>
        <v>0</v>
      </c>
      <c r="P157" s="471">
        <f t="shared" si="167"/>
        <v>0</v>
      </c>
      <c r="Q157" s="463">
        <f t="shared" si="168"/>
        <v>0</v>
      </c>
      <c r="R157" s="471">
        <f t="shared" si="169"/>
        <v>0</v>
      </c>
      <c r="S157" s="463">
        <f t="shared" si="170"/>
        <v>0</v>
      </c>
      <c r="T157" s="471">
        <f t="shared" si="171"/>
        <v>0</v>
      </c>
      <c r="U157" s="463">
        <f t="shared" si="172"/>
        <v>0</v>
      </c>
      <c r="V157" s="471">
        <f t="shared" si="173"/>
        <v>0</v>
      </c>
      <c r="W157" s="463">
        <f t="shared" si="174"/>
        <v>0</v>
      </c>
      <c r="X157" s="471">
        <f t="shared" si="175"/>
        <v>0</v>
      </c>
      <c r="Y157" s="463">
        <f t="shared" si="176"/>
        <v>0</v>
      </c>
      <c r="Z157" s="471">
        <f t="shared" si="177"/>
        <v>0</v>
      </c>
      <c r="AA157" s="463">
        <f t="shared" si="178"/>
        <v>0</v>
      </c>
      <c r="AB157" s="471">
        <f t="shared" si="179"/>
        <v>0</v>
      </c>
      <c r="AC157" s="463">
        <f t="shared" si="180"/>
        <v>0</v>
      </c>
      <c r="AD157" s="471">
        <f t="shared" si="181"/>
        <v>0</v>
      </c>
      <c r="AE157" s="463">
        <f t="shared" si="182"/>
        <v>0</v>
      </c>
      <c r="AF157" s="471">
        <f t="shared" si="183"/>
        <v>0</v>
      </c>
      <c r="AG157" s="463">
        <f t="shared" si="184"/>
        <v>0</v>
      </c>
      <c r="AH157" s="471">
        <f t="shared" si="185"/>
        <v>0</v>
      </c>
      <c r="AI157" s="463">
        <f t="shared" si="186"/>
        <v>0</v>
      </c>
      <c r="AJ157" s="471">
        <f t="shared" si="187"/>
        <v>0</v>
      </c>
      <c r="AK157" s="463">
        <f t="shared" si="188"/>
        <v>0</v>
      </c>
      <c r="AL157" s="471">
        <f t="shared" si="189"/>
        <v>0</v>
      </c>
      <c r="AM157" s="463">
        <f t="shared" si="190"/>
        <v>0</v>
      </c>
      <c r="AN157" s="471">
        <f t="shared" si="191"/>
        <v>0</v>
      </c>
      <c r="AO157" s="463">
        <f t="shared" si="192"/>
        <v>0</v>
      </c>
      <c r="AP157" s="471">
        <f t="shared" si="193"/>
        <v>0</v>
      </c>
      <c r="AQ157" s="463">
        <f t="shared" si="194"/>
        <v>0</v>
      </c>
      <c r="AR157" s="471">
        <f t="shared" si="195"/>
        <v>0</v>
      </c>
      <c r="AS157" s="463">
        <f t="shared" si="196"/>
        <v>0</v>
      </c>
      <c r="AT157" s="471">
        <f t="shared" si="197"/>
        <v>0</v>
      </c>
      <c r="AU157" s="463">
        <f t="shared" si="198"/>
        <v>0</v>
      </c>
      <c r="AV157" s="471">
        <f t="shared" si="199"/>
        <v>0</v>
      </c>
      <c r="AW157" s="463">
        <f t="shared" si="200"/>
        <v>0</v>
      </c>
      <c r="AX157" s="471">
        <f t="shared" si="201"/>
        <v>0</v>
      </c>
      <c r="AY157" s="463">
        <f t="shared" si="202"/>
        <v>0</v>
      </c>
      <c r="AZ157" s="471">
        <f t="shared" si="203"/>
        <v>0</v>
      </c>
      <c r="BA157" s="463">
        <f t="shared" si="204"/>
        <v>0</v>
      </c>
      <c r="BB157" s="471">
        <f t="shared" si="205"/>
        <v>0</v>
      </c>
      <c r="BC157" s="463">
        <f t="shared" si="206"/>
        <v>0</v>
      </c>
      <c r="BD157" s="471">
        <f t="shared" si="207"/>
        <v>0</v>
      </c>
      <c r="BE157" s="463">
        <f t="shared" si="208"/>
        <v>0</v>
      </c>
      <c r="BF157" s="471">
        <f t="shared" si="209"/>
        <v>0</v>
      </c>
      <c r="BG157" s="463">
        <f t="shared" si="210"/>
        <v>0</v>
      </c>
      <c r="BH157" s="471">
        <f t="shared" si="211"/>
        <v>0</v>
      </c>
      <c r="BI157" s="463">
        <f t="shared" si="212"/>
        <v>0</v>
      </c>
      <c r="BJ157" s="471">
        <f t="shared" si="213"/>
        <v>0</v>
      </c>
      <c r="BK157" s="463">
        <f t="shared" si="214"/>
        <v>0</v>
      </c>
      <c r="BL157" s="471">
        <f t="shared" si="215"/>
        <v>0</v>
      </c>
      <c r="BM157" s="463">
        <f t="shared" si="216"/>
        <v>0</v>
      </c>
      <c r="BN157" s="471">
        <f t="shared" si="217"/>
        <v>0</v>
      </c>
      <c r="BO157" s="463">
        <f t="shared" si="218"/>
        <v>0</v>
      </c>
      <c r="BP157" s="471">
        <f t="shared" si="219"/>
        <v>0</v>
      </c>
      <c r="BQ157" s="463">
        <f t="shared" si="220"/>
        <v>0</v>
      </c>
    </row>
    <row r="158" spans="1:69" x14ac:dyDescent="0.15">
      <c r="A158" s="448" t="str">
        <f t="shared" si="221"/>
        <v/>
      </c>
      <c r="B158" s="465" t="s">
        <v>442</v>
      </c>
      <c r="C158" s="466"/>
      <c r="D158" s="467"/>
      <c r="E158" s="468"/>
      <c r="F158" s="466"/>
      <c r="G158" s="472" t="str">
        <f t="shared" si="97"/>
        <v/>
      </c>
      <c r="H158" s="470"/>
      <c r="I158" s="463">
        <f t="shared" si="222"/>
        <v>0</v>
      </c>
      <c r="J158" s="471">
        <f t="shared" si="223"/>
        <v>0</v>
      </c>
      <c r="K158" s="463">
        <f t="shared" si="224"/>
        <v>0</v>
      </c>
      <c r="L158" s="471">
        <f t="shared" si="225"/>
        <v>0</v>
      </c>
      <c r="M158" s="463">
        <f t="shared" si="226"/>
        <v>0</v>
      </c>
      <c r="N158" s="471">
        <f t="shared" si="165"/>
        <v>0</v>
      </c>
      <c r="O158" s="463">
        <f t="shared" si="166"/>
        <v>0</v>
      </c>
      <c r="P158" s="471">
        <f t="shared" si="167"/>
        <v>0</v>
      </c>
      <c r="Q158" s="463">
        <f t="shared" si="168"/>
        <v>0</v>
      </c>
      <c r="R158" s="471">
        <f t="shared" si="169"/>
        <v>0</v>
      </c>
      <c r="S158" s="463">
        <f t="shared" si="170"/>
        <v>0</v>
      </c>
      <c r="T158" s="471">
        <f t="shared" si="171"/>
        <v>0</v>
      </c>
      <c r="U158" s="463">
        <f t="shared" si="172"/>
        <v>0</v>
      </c>
      <c r="V158" s="471">
        <f t="shared" si="173"/>
        <v>0</v>
      </c>
      <c r="W158" s="463">
        <f t="shared" si="174"/>
        <v>0</v>
      </c>
      <c r="X158" s="471">
        <f t="shared" si="175"/>
        <v>0</v>
      </c>
      <c r="Y158" s="463">
        <f t="shared" si="176"/>
        <v>0</v>
      </c>
      <c r="Z158" s="471">
        <f t="shared" si="177"/>
        <v>0</v>
      </c>
      <c r="AA158" s="463">
        <f t="shared" si="178"/>
        <v>0</v>
      </c>
      <c r="AB158" s="471">
        <f t="shared" si="179"/>
        <v>0</v>
      </c>
      <c r="AC158" s="463">
        <f t="shared" si="180"/>
        <v>0</v>
      </c>
      <c r="AD158" s="471">
        <f t="shared" si="181"/>
        <v>0</v>
      </c>
      <c r="AE158" s="463">
        <f t="shared" si="182"/>
        <v>0</v>
      </c>
      <c r="AF158" s="471">
        <f t="shared" si="183"/>
        <v>0</v>
      </c>
      <c r="AG158" s="463">
        <f t="shared" si="184"/>
        <v>0</v>
      </c>
      <c r="AH158" s="471">
        <f t="shared" si="185"/>
        <v>0</v>
      </c>
      <c r="AI158" s="463">
        <f t="shared" si="186"/>
        <v>0</v>
      </c>
      <c r="AJ158" s="471">
        <f t="shared" si="187"/>
        <v>0</v>
      </c>
      <c r="AK158" s="463">
        <f t="shared" si="188"/>
        <v>0</v>
      </c>
      <c r="AL158" s="471">
        <f t="shared" si="189"/>
        <v>0</v>
      </c>
      <c r="AM158" s="463">
        <f t="shared" si="190"/>
        <v>0</v>
      </c>
      <c r="AN158" s="471">
        <f t="shared" si="191"/>
        <v>0</v>
      </c>
      <c r="AO158" s="463">
        <f t="shared" si="192"/>
        <v>0</v>
      </c>
      <c r="AP158" s="471">
        <f t="shared" si="193"/>
        <v>0</v>
      </c>
      <c r="AQ158" s="463">
        <f t="shared" si="194"/>
        <v>0</v>
      </c>
      <c r="AR158" s="471">
        <f t="shared" si="195"/>
        <v>0</v>
      </c>
      <c r="AS158" s="463">
        <f t="shared" si="196"/>
        <v>0</v>
      </c>
      <c r="AT158" s="471">
        <f t="shared" si="197"/>
        <v>0</v>
      </c>
      <c r="AU158" s="463">
        <f t="shared" si="198"/>
        <v>0</v>
      </c>
      <c r="AV158" s="471">
        <f t="shared" si="199"/>
        <v>0</v>
      </c>
      <c r="AW158" s="463">
        <f t="shared" si="200"/>
        <v>0</v>
      </c>
      <c r="AX158" s="471">
        <f t="shared" si="201"/>
        <v>0</v>
      </c>
      <c r="AY158" s="463">
        <f t="shared" si="202"/>
        <v>0</v>
      </c>
      <c r="AZ158" s="471">
        <f t="shared" si="203"/>
        <v>0</v>
      </c>
      <c r="BA158" s="463">
        <f t="shared" si="204"/>
        <v>0</v>
      </c>
      <c r="BB158" s="471">
        <f t="shared" si="205"/>
        <v>0</v>
      </c>
      <c r="BC158" s="463">
        <f t="shared" si="206"/>
        <v>0</v>
      </c>
      <c r="BD158" s="471">
        <f t="shared" si="207"/>
        <v>0</v>
      </c>
      <c r="BE158" s="463">
        <f t="shared" si="208"/>
        <v>0</v>
      </c>
      <c r="BF158" s="471">
        <f t="shared" si="209"/>
        <v>0</v>
      </c>
      <c r="BG158" s="463">
        <f t="shared" si="210"/>
        <v>0</v>
      </c>
      <c r="BH158" s="471">
        <f t="shared" si="211"/>
        <v>0</v>
      </c>
      <c r="BI158" s="463">
        <f t="shared" si="212"/>
        <v>0</v>
      </c>
      <c r="BJ158" s="471">
        <f t="shared" si="213"/>
        <v>0</v>
      </c>
      <c r="BK158" s="463">
        <f t="shared" si="214"/>
        <v>0</v>
      </c>
      <c r="BL158" s="471">
        <f t="shared" si="215"/>
        <v>0</v>
      </c>
      <c r="BM158" s="463">
        <f t="shared" si="216"/>
        <v>0</v>
      </c>
      <c r="BN158" s="471">
        <f t="shared" si="217"/>
        <v>0</v>
      </c>
      <c r="BO158" s="463">
        <f t="shared" si="218"/>
        <v>0</v>
      </c>
      <c r="BP158" s="471">
        <f t="shared" si="219"/>
        <v>0</v>
      </c>
      <c r="BQ158" s="463">
        <f t="shared" si="220"/>
        <v>0</v>
      </c>
    </row>
    <row r="159" spans="1:69" x14ac:dyDescent="0.15">
      <c r="A159" s="448" t="str">
        <f t="shared" si="221"/>
        <v/>
      </c>
      <c r="B159" s="465" t="s">
        <v>442</v>
      </c>
      <c r="C159" s="466"/>
      <c r="D159" s="467"/>
      <c r="E159" s="468"/>
      <c r="F159" s="466"/>
      <c r="G159" s="472" t="str">
        <f t="shared" si="97"/>
        <v/>
      </c>
      <c r="H159" s="470"/>
      <c r="I159" s="463">
        <f t="shared" si="222"/>
        <v>0</v>
      </c>
      <c r="J159" s="471">
        <f t="shared" si="223"/>
        <v>0</v>
      </c>
      <c r="K159" s="463">
        <f t="shared" si="224"/>
        <v>0</v>
      </c>
      <c r="L159" s="471">
        <f t="shared" si="225"/>
        <v>0</v>
      </c>
      <c r="M159" s="463">
        <f t="shared" si="226"/>
        <v>0</v>
      </c>
      <c r="N159" s="471">
        <f t="shared" si="165"/>
        <v>0</v>
      </c>
      <c r="O159" s="463">
        <f t="shared" si="166"/>
        <v>0</v>
      </c>
      <c r="P159" s="471">
        <f t="shared" si="167"/>
        <v>0</v>
      </c>
      <c r="Q159" s="463">
        <f t="shared" si="168"/>
        <v>0</v>
      </c>
      <c r="R159" s="471">
        <f t="shared" si="169"/>
        <v>0</v>
      </c>
      <c r="S159" s="463">
        <f t="shared" si="170"/>
        <v>0</v>
      </c>
      <c r="T159" s="471">
        <f t="shared" si="171"/>
        <v>0</v>
      </c>
      <c r="U159" s="463">
        <f t="shared" si="172"/>
        <v>0</v>
      </c>
      <c r="V159" s="471">
        <f t="shared" si="173"/>
        <v>0</v>
      </c>
      <c r="W159" s="463">
        <f t="shared" si="174"/>
        <v>0</v>
      </c>
      <c r="X159" s="471">
        <f t="shared" si="175"/>
        <v>0</v>
      </c>
      <c r="Y159" s="463">
        <f t="shared" si="176"/>
        <v>0</v>
      </c>
      <c r="Z159" s="471">
        <f t="shared" si="177"/>
        <v>0</v>
      </c>
      <c r="AA159" s="463">
        <f t="shared" si="178"/>
        <v>0</v>
      </c>
      <c r="AB159" s="471">
        <f t="shared" si="179"/>
        <v>0</v>
      </c>
      <c r="AC159" s="463">
        <f t="shared" si="180"/>
        <v>0</v>
      </c>
      <c r="AD159" s="471">
        <f t="shared" si="181"/>
        <v>0</v>
      </c>
      <c r="AE159" s="463">
        <f t="shared" si="182"/>
        <v>0</v>
      </c>
      <c r="AF159" s="471">
        <f t="shared" si="183"/>
        <v>0</v>
      </c>
      <c r="AG159" s="463">
        <f t="shared" si="184"/>
        <v>0</v>
      </c>
      <c r="AH159" s="471">
        <f t="shared" si="185"/>
        <v>0</v>
      </c>
      <c r="AI159" s="463">
        <f t="shared" si="186"/>
        <v>0</v>
      </c>
      <c r="AJ159" s="471">
        <f t="shared" si="187"/>
        <v>0</v>
      </c>
      <c r="AK159" s="463">
        <f t="shared" si="188"/>
        <v>0</v>
      </c>
      <c r="AL159" s="471">
        <f t="shared" si="189"/>
        <v>0</v>
      </c>
      <c r="AM159" s="463">
        <f t="shared" si="190"/>
        <v>0</v>
      </c>
      <c r="AN159" s="471">
        <f t="shared" si="191"/>
        <v>0</v>
      </c>
      <c r="AO159" s="463">
        <f t="shared" si="192"/>
        <v>0</v>
      </c>
      <c r="AP159" s="471">
        <f t="shared" si="193"/>
        <v>0</v>
      </c>
      <c r="AQ159" s="463">
        <f t="shared" si="194"/>
        <v>0</v>
      </c>
      <c r="AR159" s="471">
        <f t="shared" si="195"/>
        <v>0</v>
      </c>
      <c r="AS159" s="463">
        <f t="shared" si="196"/>
        <v>0</v>
      </c>
      <c r="AT159" s="471">
        <f t="shared" si="197"/>
        <v>0</v>
      </c>
      <c r="AU159" s="463">
        <f t="shared" si="198"/>
        <v>0</v>
      </c>
      <c r="AV159" s="471">
        <f t="shared" si="199"/>
        <v>0</v>
      </c>
      <c r="AW159" s="463">
        <f t="shared" si="200"/>
        <v>0</v>
      </c>
      <c r="AX159" s="471">
        <f t="shared" si="201"/>
        <v>0</v>
      </c>
      <c r="AY159" s="463">
        <f t="shared" si="202"/>
        <v>0</v>
      </c>
      <c r="AZ159" s="471">
        <f t="shared" si="203"/>
        <v>0</v>
      </c>
      <c r="BA159" s="463">
        <f t="shared" si="204"/>
        <v>0</v>
      </c>
      <c r="BB159" s="471">
        <f t="shared" si="205"/>
        <v>0</v>
      </c>
      <c r="BC159" s="463">
        <f t="shared" si="206"/>
        <v>0</v>
      </c>
      <c r="BD159" s="471">
        <f t="shared" si="207"/>
        <v>0</v>
      </c>
      <c r="BE159" s="463">
        <f t="shared" si="208"/>
        <v>0</v>
      </c>
      <c r="BF159" s="471">
        <f t="shared" si="209"/>
        <v>0</v>
      </c>
      <c r="BG159" s="463">
        <f t="shared" si="210"/>
        <v>0</v>
      </c>
      <c r="BH159" s="471">
        <f t="shared" si="211"/>
        <v>0</v>
      </c>
      <c r="BI159" s="463">
        <f t="shared" si="212"/>
        <v>0</v>
      </c>
      <c r="BJ159" s="471">
        <f t="shared" si="213"/>
        <v>0</v>
      </c>
      <c r="BK159" s="463">
        <f t="shared" si="214"/>
        <v>0</v>
      </c>
      <c r="BL159" s="471">
        <f t="shared" si="215"/>
        <v>0</v>
      </c>
      <c r="BM159" s="463">
        <f t="shared" si="216"/>
        <v>0</v>
      </c>
      <c r="BN159" s="471">
        <f t="shared" si="217"/>
        <v>0</v>
      </c>
      <c r="BO159" s="463">
        <f t="shared" si="218"/>
        <v>0</v>
      </c>
      <c r="BP159" s="471">
        <f t="shared" si="219"/>
        <v>0</v>
      </c>
      <c r="BQ159" s="463">
        <f t="shared" si="220"/>
        <v>0</v>
      </c>
    </row>
    <row r="160" spans="1:69" x14ac:dyDescent="0.15">
      <c r="A160" s="448" t="str">
        <f t="shared" si="221"/>
        <v/>
      </c>
      <c r="B160" s="465" t="s">
        <v>442</v>
      </c>
      <c r="C160" s="466"/>
      <c r="D160" s="467"/>
      <c r="E160" s="468"/>
      <c r="F160" s="466"/>
      <c r="G160" s="472" t="str">
        <f t="shared" si="97"/>
        <v/>
      </c>
      <c r="H160" s="470"/>
      <c r="I160" s="463">
        <f t="shared" si="222"/>
        <v>0</v>
      </c>
      <c r="J160" s="471">
        <f t="shared" si="223"/>
        <v>0</v>
      </c>
      <c r="K160" s="463">
        <f t="shared" si="224"/>
        <v>0</v>
      </c>
      <c r="L160" s="471">
        <f t="shared" si="225"/>
        <v>0</v>
      </c>
      <c r="M160" s="463">
        <f t="shared" si="226"/>
        <v>0</v>
      </c>
      <c r="N160" s="471">
        <f t="shared" si="165"/>
        <v>0</v>
      </c>
      <c r="O160" s="463">
        <f t="shared" si="166"/>
        <v>0</v>
      </c>
      <c r="P160" s="471">
        <f t="shared" si="167"/>
        <v>0</v>
      </c>
      <c r="Q160" s="463">
        <f t="shared" si="168"/>
        <v>0</v>
      </c>
      <c r="R160" s="471">
        <f t="shared" si="169"/>
        <v>0</v>
      </c>
      <c r="S160" s="463">
        <f t="shared" si="170"/>
        <v>0</v>
      </c>
      <c r="T160" s="471">
        <f t="shared" si="171"/>
        <v>0</v>
      </c>
      <c r="U160" s="463">
        <f t="shared" si="172"/>
        <v>0</v>
      </c>
      <c r="V160" s="471">
        <f t="shared" si="173"/>
        <v>0</v>
      </c>
      <c r="W160" s="463">
        <f t="shared" si="174"/>
        <v>0</v>
      </c>
      <c r="X160" s="471">
        <f t="shared" si="175"/>
        <v>0</v>
      </c>
      <c r="Y160" s="463">
        <f t="shared" si="176"/>
        <v>0</v>
      </c>
      <c r="Z160" s="471">
        <f t="shared" si="177"/>
        <v>0</v>
      </c>
      <c r="AA160" s="463">
        <f t="shared" si="178"/>
        <v>0</v>
      </c>
      <c r="AB160" s="471">
        <f t="shared" si="179"/>
        <v>0</v>
      </c>
      <c r="AC160" s="463">
        <f t="shared" si="180"/>
        <v>0</v>
      </c>
      <c r="AD160" s="471">
        <f t="shared" si="181"/>
        <v>0</v>
      </c>
      <c r="AE160" s="463">
        <f t="shared" si="182"/>
        <v>0</v>
      </c>
      <c r="AF160" s="471">
        <f t="shared" si="183"/>
        <v>0</v>
      </c>
      <c r="AG160" s="463">
        <f t="shared" si="184"/>
        <v>0</v>
      </c>
      <c r="AH160" s="471">
        <f t="shared" si="185"/>
        <v>0</v>
      </c>
      <c r="AI160" s="463">
        <f t="shared" si="186"/>
        <v>0</v>
      </c>
      <c r="AJ160" s="471">
        <f t="shared" si="187"/>
        <v>0</v>
      </c>
      <c r="AK160" s="463">
        <f t="shared" si="188"/>
        <v>0</v>
      </c>
      <c r="AL160" s="471">
        <f t="shared" si="189"/>
        <v>0</v>
      </c>
      <c r="AM160" s="463">
        <f t="shared" si="190"/>
        <v>0</v>
      </c>
      <c r="AN160" s="471">
        <f t="shared" si="191"/>
        <v>0</v>
      </c>
      <c r="AO160" s="463">
        <f t="shared" si="192"/>
        <v>0</v>
      </c>
      <c r="AP160" s="471">
        <f t="shared" si="193"/>
        <v>0</v>
      </c>
      <c r="AQ160" s="463">
        <f t="shared" si="194"/>
        <v>0</v>
      </c>
      <c r="AR160" s="471">
        <f t="shared" si="195"/>
        <v>0</v>
      </c>
      <c r="AS160" s="463">
        <f t="shared" si="196"/>
        <v>0</v>
      </c>
      <c r="AT160" s="471">
        <f t="shared" si="197"/>
        <v>0</v>
      </c>
      <c r="AU160" s="463">
        <f t="shared" si="198"/>
        <v>0</v>
      </c>
      <c r="AV160" s="471">
        <f t="shared" si="199"/>
        <v>0</v>
      </c>
      <c r="AW160" s="463">
        <f t="shared" si="200"/>
        <v>0</v>
      </c>
      <c r="AX160" s="471">
        <f t="shared" si="201"/>
        <v>0</v>
      </c>
      <c r="AY160" s="463">
        <f t="shared" si="202"/>
        <v>0</v>
      </c>
      <c r="AZ160" s="471">
        <f t="shared" si="203"/>
        <v>0</v>
      </c>
      <c r="BA160" s="463">
        <f t="shared" si="204"/>
        <v>0</v>
      </c>
      <c r="BB160" s="471">
        <f t="shared" si="205"/>
        <v>0</v>
      </c>
      <c r="BC160" s="463">
        <f t="shared" si="206"/>
        <v>0</v>
      </c>
      <c r="BD160" s="471">
        <f t="shared" si="207"/>
        <v>0</v>
      </c>
      <c r="BE160" s="463">
        <f t="shared" si="208"/>
        <v>0</v>
      </c>
      <c r="BF160" s="471">
        <f t="shared" si="209"/>
        <v>0</v>
      </c>
      <c r="BG160" s="463">
        <f t="shared" si="210"/>
        <v>0</v>
      </c>
      <c r="BH160" s="471">
        <f t="shared" si="211"/>
        <v>0</v>
      </c>
      <c r="BI160" s="463">
        <f t="shared" si="212"/>
        <v>0</v>
      </c>
      <c r="BJ160" s="471">
        <f t="shared" si="213"/>
        <v>0</v>
      </c>
      <c r="BK160" s="463">
        <f t="shared" si="214"/>
        <v>0</v>
      </c>
      <c r="BL160" s="471">
        <f t="shared" si="215"/>
        <v>0</v>
      </c>
      <c r="BM160" s="463">
        <f t="shared" si="216"/>
        <v>0</v>
      </c>
      <c r="BN160" s="471">
        <f t="shared" si="217"/>
        <v>0</v>
      </c>
      <c r="BO160" s="463">
        <f t="shared" si="218"/>
        <v>0</v>
      </c>
      <c r="BP160" s="471">
        <f t="shared" si="219"/>
        <v>0</v>
      </c>
      <c r="BQ160" s="463">
        <f t="shared" si="220"/>
        <v>0</v>
      </c>
    </row>
    <row r="161" spans="1:69" x14ac:dyDescent="0.15">
      <c r="A161" s="448" t="str">
        <f t="shared" si="221"/>
        <v/>
      </c>
      <c r="B161" s="465" t="s">
        <v>442</v>
      </c>
      <c r="C161" s="466"/>
      <c r="D161" s="467"/>
      <c r="E161" s="468"/>
      <c r="F161" s="466"/>
      <c r="G161" s="472" t="str">
        <f t="shared" si="97"/>
        <v/>
      </c>
      <c r="H161" s="470"/>
      <c r="I161" s="463">
        <f t="shared" si="222"/>
        <v>0</v>
      </c>
      <c r="J161" s="471">
        <f t="shared" si="223"/>
        <v>0</v>
      </c>
      <c r="K161" s="463">
        <f t="shared" si="224"/>
        <v>0</v>
      </c>
      <c r="L161" s="471">
        <f t="shared" si="225"/>
        <v>0</v>
      </c>
      <c r="M161" s="463">
        <f t="shared" si="226"/>
        <v>0</v>
      </c>
      <c r="N161" s="471">
        <f t="shared" si="165"/>
        <v>0</v>
      </c>
      <c r="O161" s="463">
        <f t="shared" si="166"/>
        <v>0</v>
      </c>
      <c r="P161" s="471">
        <f t="shared" si="167"/>
        <v>0</v>
      </c>
      <c r="Q161" s="463">
        <f t="shared" si="168"/>
        <v>0</v>
      </c>
      <c r="R161" s="471">
        <f t="shared" si="169"/>
        <v>0</v>
      </c>
      <c r="S161" s="463">
        <f t="shared" si="170"/>
        <v>0</v>
      </c>
      <c r="T161" s="471">
        <f t="shared" si="171"/>
        <v>0</v>
      </c>
      <c r="U161" s="463">
        <f t="shared" si="172"/>
        <v>0</v>
      </c>
      <c r="V161" s="471">
        <f t="shared" si="173"/>
        <v>0</v>
      </c>
      <c r="W161" s="463">
        <f t="shared" si="174"/>
        <v>0</v>
      </c>
      <c r="X161" s="471">
        <f t="shared" si="175"/>
        <v>0</v>
      </c>
      <c r="Y161" s="463">
        <f t="shared" si="176"/>
        <v>0</v>
      </c>
      <c r="Z161" s="471">
        <f t="shared" si="177"/>
        <v>0</v>
      </c>
      <c r="AA161" s="463">
        <f t="shared" si="178"/>
        <v>0</v>
      </c>
      <c r="AB161" s="471">
        <f t="shared" si="179"/>
        <v>0</v>
      </c>
      <c r="AC161" s="463">
        <f t="shared" si="180"/>
        <v>0</v>
      </c>
      <c r="AD161" s="471">
        <f t="shared" si="181"/>
        <v>0</v>
      </c>
      <c r="AE161" s="463">
        <f t="shared" si="182"/>
        <v>0</v>
      </c>
      <c r="AF161" s="471">
        <f t="shared" si="183"/>
        <v>0</v>
      </c>
      <c r="AG161" s="463">
        <f t="shared" si="184"/>
        <v>0</v>
      </c>
      <c r="AH161" s="471">
        <f t="shared" si="185"/>
        <v>0</v>
      </c>
      <c r="AI161" s="463">
        <f t="shared" si="186"/>
        <v>0</v>
      </c>
      <c r="AJ161" s="471">
        <f t="shared" si="187"/>
        <v>0</v>
      </c>
      <c r="AK161" s="463">
        <f t="shared" si="188"/>
        <v>0</v>
      </c>
      <c r="AL161" s="471">
        <f t="shared" si="189"/>
        <v>0</v>
      </c>
      <c r="AM161" s="463">
        <f t="shared" si="190"/>
        <v>0</v>
      </c>
      <c r="AN161" s="471">
        <f t="shared" si="191"/>
        <v>0</v>
      </c>
      <c r="AO161" s="463">
        <f t="shared" si="192"/>
        <v>0</v>
      </c>
      <c r="AP161" s="471">
        <f t="shared" si="193"/>
        <v>0</v>
      </c>
      <c r="AQ161" s="463">
        <f t="shared" si="194"/>
        <v>0</v>
      </c>
      <c r="AR161" s="471">
        <f t="shared" si="195"/>
        <v>0</v>
      </c>
      <c r="AS161" s="463">
        <f t="shared" si="196"/>
        <v>0</v>
      </c>
      <c r="AT161" s="471">
        <f t="shared" si="197"/>
        <v>0</v>
      </c>
      <c r="AU161" s="463">
        <f t="shared" si="198"/>
        <v>0</v>
      </c>
      <c r="AV161" s="471">
        <f t="shared" si="199"/>
        <v>0</v>
      </c>
      <c r="AW161" s="463">
        <f t="shared" si="200"/>
        <v>0</v>
      </c>
      <c r="AX161" s="471">
        <f t="shared" si="201"/>
        <v>0</v>
      </c>
      <c r="AY161" s="463">
        <f t="shared" si="202"/>
        <v>0</v>
      </c>
      <c r="AZ161" s="471">
        <f t="shared" si="203"/>
        <v>0</v>
      </c>
      <c r="BA161" s="463">
        <f t="shared" si="204"/>
        <v>0</v>
      </c>
      <c r="BB161" s="471">
        <f t="shared" si="205"/>
        <v>0</v>
      </c>
      <c r="BC161" s="463">
        <f t="shared" si="206"/>
        <v>0</v>
      </c>
      <c r="BD161" s="471">
        <f t="shared" si="207"/>
        <v>0</v>
      </c>
      <c r="BE161" s="463">
        <f t="shared" si="208"/>
        <v>0</v>
      </c>
      <c r="BF161" s="471">
        <f t="shared" si="209"/>
        <v>0</v>
      </c>
      <c r="BG161" s="463">
        <f t="shared" si="210"/>
        <v>0</v>
      </c>
      <c r="BH161" s="471">
        <f t="shared" si="211"/>
        <v>0</v>
      </c>
      <c r="BI161" s="463">
        <f t="shared" si="212"/>
        <v>0</v>
      </c>
      <c r="BJ161" s="471">
        <f t="shared" si="213"/>
        <v>0</v>
      </c>
      <c r="BK161" s="463">
        <f t="shared" si="214"/>
        <v>0</v>
      </c>
      <c r="BL161" s="471">
        <f t="shared" si="215"/>
        <v>0</v>
      </c>
      <c r="BM161" s="463">
        <f t="shared" si="216"/>
        <v>0</v>
      </c>
      <c r="BN161" s="471">
        <f t="shared" si="217"/>
        <v>0</v>
      </c>
      <c r="BO161" s="463">
        <f t="shared" si="218"/>
        <v>0</v>
      </c>
      <c r="BP161" s="471">
        <f t="shared" si="219"/>
        <v>0</v>
      </c>
      <c r="BQ161" s="463">
        <f t="shared" si="220"/>
        <v>0</v>
      </c>
    </row>
    <row r="162" spans="1:69" x14ac:dyDescent="0.15">
      <c r="A162" s="448" t="str">
        <f t="shared" si="221"/>
        <v/>
      </c>
      <c r="B162" s="465" t="s">
        <v>442</v>
      </c>
      <c r="C162" s="466"/>
      <c r="D162" s="467"/>
      <c r="E162" s="468"/>
      <c r="F162" s="466"/>
      <c r="G162" s="472" t="str">
        <f t="shared" si="97"/>
        <v/>
      </c>
      <c r="H162" s="470"/>
      <c r="I162" s="463">
        <f t="shared" si="222"/>
        <v>0</v>
      </c>
      <c r="J162" s="471">
        <f t="shared" si="223"/>
        <v>0</v>
      </c>
      <c r="K162" s="463">
        <f t="shared" si="224"/>
        <v>0</v>
      </c>
      <c r="L162" s="471">
        <f t="shared" si="225"/>
        <v>0</v>
      </c>
      <c r="M162" s="463">
        <f t="shared" si="226"/>
        <v>0</v>
      </c>
      <c r="N162" s="471">
        <f t="shared" si="165"/>
        <v>0</v>
      </c>
      <c r="O162" s="463">
        <f t="shared" si="166"/>
        <v>0</v>
      </c>
      <c r="P162" s="471">
        <f t="shared" si="167"/>
        <v>0</v>
      </c>
      <c r="Q162" s="463">
        <f t="shared" si="168"/>
        <v>0</v>
      </c>
      <c r="R162" s="471">
        <f t="shared" si="169"/>
        <v>0</v>
      </c>
      <c r="S162" s="463">
        <f t="shared" si="170"/>
        <v>0</v>
      </c>
      <c r="T162" s="471">
        <f t="shared" si="171"/>
        <v>0</v>
      </c>
      <c r="U162" s="463">
        <f t="shared" si="172"/>
        <v>0</v>
      </c>
      <c r="V162" s="471">
        <f t="shared" si="173"/>
        <v>0</v>
      </c>
      <c r="W162" s="463">
        <f t="shared" si="174"/>
        <v>0</v>
      </c>
      <c r="X162" s="471">
        <f t="shared" si="175"/>
        <v>0</v>
      </c>
      <c r="Y162" s="463">
        <f t="shared" si="176"/>
        <v>0</v>
      </c>
      <c r="Z162" s="471">
        <f t="shared" si="177"/>
        <v>0</v>
      </c>
      <c r="AA162" s="463">
        <f t="shared" si="178"/>
        <v>0</v>
      </c>
      <c r="AB162" s="471">
        <f t="shared" si="179"/>
        <v>0</v>
      </c>
      <c r="AC162" s="463">
        <f t="shared" si="180"/>
        <v>0</v>
      </c>
      <c r="AD162" s="471">
        <f t="shared" si="181"/>
        <v>0</v>
      </c>
      <c r="AE162" s="463">
        <f t="shared" si="182"/>
        <v>0</v>
      </c>
      <c r="AF162" s="471">
        <f t="shared" si="183"/>
        <v>0</v>
      </c>
      <c r="AG162" s="463">
        <f t="shared" si="184"/>
        <v>0</v>
      </c>
      <c r="AH162" s="471">
        <f t="shared" si="185"/>
        <v>0</v>
      </c>
      <c r="AI162" s="463">
        <f t="shared" si="186"/>
        <v>0</v>
      </c>
      <c r="AJ162" s="471">
        <f t="shared" si="187"/>
        <v>0</v>
      </c>
      <c r="AK162" s="463">
        <f t="shared" si="188"/>
        <v>0</v>
      </c>
      <c r="AL162" s="471">
        <f t="shared" si="189"/>
        <v>0</v>
      </c>
      <c r="AM162" s="463">
        <f t="shared" si="190"/>
        <v>0</v>
      </c>
      <c r="AN162" s="471">
        <f t="shared" si="191"/>
        <v>0</v>
      </c>
      <c r="AO162" s="463">
        <f t="shared" si="192"/>
        <v>0</v>
      </c>
      <c r="AP162" s="471">
        <f t="shared" si="193"/>
        <v>0</v>
      </c>
      <c r="AQ162" s="463">
        <f t="shared" si="194"/>
        <v>0</v>
      </c>
      <c r="AR162" s="471">
        <f t="shared" si="195"/>
        <v>0</v>
      </c>
      <c r="AS162" s="463">
        <f t="shared" si="196"/>
        <v>0</v>
      </c>
      <c r="AT162" s="471">
        <f t="shared" si="197"/>
        <v>0</v>
      </c>
      <c r="AU162" s="463">
        <f t="shared" si="198"/>
        <v>0</v>
      </c>
      <c r="AV162" s="471">
        <f t="shared" si="199"/>
        <v>0</v>
      </c>
      <c r="AW162" s="463">
        <f t="shared" si="200"/>
        <v>0</v>
      </c>
      <c r="AX162" s="471">
        <f t="shared" si="201"/>
        <v>0</v>
      </c>
      <c r="AY162" s="463">
        <f t="shared" si="202"/>
        <v>0</v>
      </c>
      <c r="AZ162" s="471">
        <f t="shared" si="203"/>
        <v>0</v>
      </c>
      <c r="BA162" s="463">
        <f t="shared" si="204"/>
        <v>0</v>
      </c>
      <c r="BB162" s="471">
        <f t="shared" si="205"/>
        <v>0</v>
      </c>
      <c r="BC162" s="463">
        <f t="shared" si="206"/>
        <v>0</v>
      </c>
      <c r="BD162" s="471">
        <f t="shared" si="207"/>
        <v>0</v>
      </c>
      <c r="BE162" s="463">
        <f t="shared" si="208"/>
        <v>0</v>
      </c>
      <c r="BF162" s="471">
        <f t="shared" si="209"/>
        <v>0</v>
      </c>
      <c r="BG162" s="463">
        <f t="shared" si="210"/>
        <v>0</v>
      </c>
      <c r="BH162" s="471">
        <f t="shared" si="211"/>
        <v>0</v>
      </c>
      <c r="BI162" s="463">
        <f t="shared" si="212"/>
        <v>0</v>
      </c>
      <c r="BJ162" s="471">
        <f t="shared" si="213"/>
        <v>0</v>
      </c>
      <c r="BK162" s="463">
        <f t="shared" si="214"/>
        <v>0</v>
      </c>
      <c r="BL162" s="471">
        <f t="shared" si="215"/>
        <v>0</v>
      </c>
      <c r="BM162" s="463">
        <f t="shared" si="216"/>
        <v>0</v>
      </c>
      <c r="BN162" s="471">
        <f t="shared" si="217"/>
        <v>0</v>
      </c>
      <c r="BO162" s="463">
        <f t="shared" si="218"/>
        <v>0</v>
      </c>
      <c r="BP162" s="471">
        <f t="shared" si="219"/>
        <v>0</v>
      </c>
      <c r="BQ162" s="463">
        <f t="shared" si="220"/>
        <v>0</v>
      </c>
    </row>
    <row r="163" spans="1:69" x14ac:dyDescent="0.15">
      <c r="A163" s="448" t="str">
        <f t="shared" si="221"/>
        <v/>
      </c>
      <c r="B163" s="465" t="s">
        <v>442</v>
      </c>
      <c r="C163" s="466"/>
      <c r="D163" s="467"/>
      <c r="E163" s="468"/>
      <c r="F163" s="466"/>
      <c r="G163" s="472" t="str">
        <f t="shared" si="97"/>
        <v/>
      </c>
      <c r="H163" s="470"/>
      <c r="I163" s="463">
        <f t="shared" si="222"/>
        <v>0</v>
      </c>
      <c r="J163" s="471">
        <f t="shared" si="223"/>
        <v>0</v>
      </c>
      <c r="K163" s="463">
        <f t="shared" si="224"/>
        <v>0</v>
      </c>
      <c r="L163" s="471">
        <f t="shared" si="225"/>
        <v>0</v>
      </c>
      <c r="M163" s="463">
        <f t="shared" si="226"/>
        <v>0</v>
      </c>
      <c r="N163" s="471">
        <f t="shared" si="165"/>
        <v>0</v>
      </c>
      <c r="O163" s="463">
        <f t="shared" si="166"/>
        <v>0</v>
      </c>
      <c r="P163" s="471">
        <f t="shared" si="167"/>
        <v>0</v>
      </c>
      <c r="Q163" s="463">
        <f t="shared" si="168"/>
        <v>0</v>
      </c>
      <c r="R163" s="471">
        <f t="shared" si="169"/>
        <v>0</v>
      </c>
      <c r="S163" s="463">
        <f t="shared" si="170"/>
        <v>0</v>
      </c>
      <c r="T163" s="471">
        <f t="shared" si="171"/>
        <v>0</v>
      </c>
      <c r="U163" s="463">
        <f t="shared" si="172"/>
        <v>0</v>
      </c>
      <c r="V163" s="471">
        <f t="shared" si="173"/>
        <v>0</v>
      </c>
      <c r="W163" s="463">
        <f t="shared" si="174"/>
        <v>0</v>
      </c>
      <c r="X163" s="471">
        <f t="shared" si="175"/>
        <v>0</v>
      </c>
      <c r="Y163" s="463">
        <f t="shared" si="176"/>
        <v>0</v>
      </c>
      <c r="Z163" s="471">
        <f t="shared" si="177"/>
        <v>0</v>
      </c>
      <c r="AA163" s="463">
        <f t="shared" si="178"/>
        <v>0</v>
      </c>
      <c r="AB163" s="471">
        <f t="shared" si="179"/>
        <v>0</v>
      </c>
      <c r="AC163" s="463">
        <f t="shared" si="180"/>
        <v>0</v>
      </c>
      <c r="AD163" s="471">
        <f t="shared" si="181"/>
        <v>0</v>
      </c>
      <c r="AE163" s="463">
        <f t="shared" si="182"/>
        <v>0</v>
      </c>
      <c r="AF163" s="471">
        <f t="shared" si="183"/>
        <v>0</v>
      </c>
      <c r="AG163" s="463">
        <f t="shared" si="184"/>
        <v>0</v>
      </c>
      <c r="AH163" s="471">
        <f t="shared" si="185"/>
        <v>0</v>
      </c>
      <c r="AI163" s="463">
        <f t="shared" si="186"/>
        <v>0</v>
      </c>
      <c r="AJ163" s="471">
        <f t="shared" si="187"/>
        <v>0</v>
      </c>
      <c r="AK163" s="463">
        <f t="shared" si="188"/>
        <v>0</v>
      </c>
      <c r="AL163" s="471">
        <f t="shared" si="189"/>
        <v>0</v>
      </c>
      <c r="AM163" s="463">
        <f t="shared" si="190"/>
        <v>0</v>
      </c>
      <c r="AN163" s="471">
        <f t="shared" si="191"/>
        <v>0</v>
      </c>
      <c r="AO163" s="463">
        <f t="shared" si="192"/>
        <v>0</v>
      </c>
      <c r="AP163" s="471">
        <f t="shared" si="193"/>
        <v>0</v>
      </c>
      <c r="AQ163" s="463">
        <f t="shared" si="194"/>
        <v>0</v>
      </c>
      <c r="AR163" s="471">
        <f t="shared" si="195"/>
        <v>0</v>
      </c>
      <c r="AS163" s="463">
        <f t="shared" si="196"/>
        <v>0</v>
      </c>
      <c r="AT163" s="471">
        <f t="shared" si="197"/>
        <v>0</v>
      </c>
      <c r="AU163" s="463">
        <f t="shared" si="198"/>
        <v>0</v>
      </c>
      <c r="AV163" s="471">
        <f t="shared" si="199"/>
        <v>0</v>
      </c>
      <c r="AW163" s="463">
        <f t="shared" si="200"/>
        <v>0</v>
      </c>
      <c r="AX163" s="471">
        <f t="shared" si="201"/>
        <v>0</v>
      </c>
      <c r="AY163" s="463">
        <f t="shared" si="202"/>
        <v>0</v>
      </c>
      <c r="AZ163" s="471">
        <f t="shared" si="203"/>
        <v>0</v>
      </c>
      <c r="BA163" s="463">
        <f t="shared" si="204"/>
        <v>0</v>
      </c>
      <c r="BB163" s="471">
        <f t="shared" si="205"/>
        <v>0</v>
      </c>
      <c r="BC163" s="463">
        <f t="shared" si="206"/>
        <v>0</v>
      </c>
      <c r="BD163" s="471">
        <f t="shared" si="207"/>
        <v>0</v>
      </c>
      <c r="BE163" s="463">
        <f t="shared" si="208"/>
        <v>0</v>
      </c>
      <c r="BF163" s="471">
        <f t="shared" si="209"/>
        <v>0</v>
      </c>
      <c r="BG163" s="463">
        <f t="shared" si="210"/>
        <v>0</v>
      </c>
      <c r="BH163" s="471">
        <f t="shared" si="211"/>
        <v>0</v>
      </c>
      <c r="BI163" s="463">
        <f t="shared" si="212"/>
        <v>0</v>
      </c>
      <c r="BJ163" s="471">
        <f t="shared" si="213"/>
        <v>0</v>
      </c>
      <c r="BK163" s="463">
        <f t="shared" si="214"/>
        <v>0</v>
      </c>
      <c r="BL163" s="471">
        <f t="shared" si="215"/>
        <v>0</v>
      </c>
      <c r="BM163" s="463">
        <f t="shared" si="216"/>
        <v>0</v>
      </c>
      <c r="BN163" s="471">
        <f t="shared" si="217"/>
        <v>0</v>
      </c>
      <c r="BO163" s="463">
        <f t="shared" si="218"/>
        <v>0</v>
      </c>
      <c r="BP163" s="471">
        <f t="shared" si="219"/>
        <v>0</v>
      </c>
      <c r="BQ163" s="463">
        <f t="shared" si="220"/>
        <v>0</v>
      </c>
    </row>
    <row r="164" spans="1:69" x14ac:dyDescent="0.15">
      <c r="A164" s="448" t="str">
        <f t="shared" si="221"/>
        <v/>
      </c>
      <c r="B164" s="465" t="s">
        <v>442</v>
      </c>
      <c r="C164" s="466"/>
      <c r="D164" s="467"/>
      <c r="E164" s="468"/>
      <c r="F164" s="466"/>
      <c r="G164" s="472" t="str">
        <f t="shared" si="97"/>
        <v/>
      </c>
      <c r="H164" s="470"/>
      <c r="I164" s="463">
        <f t="shared" si="222"/>
        <v>0</v>
      </c>
      <c r="J164" s="471">
        <f t="shared" si="223"/>
        <v>0</v>
      </c>
      <c r="K164" s="463">
        <f t="shared" si="224"/>
        <v>0</v>
      </c>
      <c r="L164" s="471">
        <f t="shared" si="225"/>
        <v>0</v>
      </c>
      <c r="M164" s="463">
        <f t="shared" si="226"/>
        <v>0</v>
      </c>
      <c r="N164" s="471">
        <f t="shared" si="165"/>
        <v>0</v>
      </c>
      <c r="O164" s="463">
        <f t="shared" si="166"/>
        <v>0</v>
      </c>
      <c r="P164" s="471">
        <f t="shared" si="167"/>
        <v>0</v>
      </c>
      <c r="Q164" s="463">
        <f t="shared" si="168"/>
        <v>0</v>
      </c>
      <c r="R164" s="471">
        <f t="shared" si="169"/>
        <v>0</v>
      </c>
      <c r="S164" s="463">
        <f t="shared" si="170"/>
        <v>0</v>
      </c>
      <c r="T164" s="471">
        <f t="shared" si="171"/>
        <v>0</v>
      </c>
      <c r="U164" s="463">
        <f t="shared" si="172"/>
        <v>0</v>
      </c>
      <c r="V164" s="471">
        <f t="shared" si="173"/>
        <v>0</v>
      </c>
      <c r="W164" s="463">
        <f t="shared" si="174"/>
        <v>0</v>
      </c>
      <c r="X164" s="471">
        <f t="shared" si="175"/>
        <v>0</v>
      </c>
      <c r="Y164" s="463">
        <f t="shared" si="176"/>
        <v>0</v>
      </c>
      <c r="Z164" s="471">
        <f t="shared" si="177"/>
        <v>0</v>
      </c>
      <c r="AA164" s="463">
        <f t="shared" si="178"/>
        <v>0</v>
      </c>
      <c r="AB164" s="471">
        <f t="shared" si="179"/>
        <v>0</v>
      </c>
      <c r="AC164" s="463">
        <f t="shared" si="180"/>
        <v>0</v>
      </c>
      <c r="AD164" s="471">
        <f t="shared" si="181"/>
        <v>0</v>
      </c>
      <c r="AE164" s="463">
        <f t="shared" si="182"/>
        <v>0</v>
      </c>
      <c r="AF164" s="471">
        <f t="shared" si="183"/>
        <v>0</v>
      </c>
      <c r="AG164" s="463">
        <f t="shared" si="184"/>
        <v>0</v>
      </c>
      <c r="AH164" s="471">
        <f t="shared" si="185"/>
        <v>0</v>
      </c>
      <c r="AI164" s="463">
        <f t="shared" si="186"/>
        <v>0</v>
      </c>
      <c r="AJ164" s="471">
        <f t="shared" si="187"/>
        <v>0</v>
      </c>
      <c r="AK164" s="463">
        <f t="shared" si="188"/>
        <v>0</v>
      </c>
      <c r="AL164" s="471">
        <f t="shared" si="189"/>
        <v>0</v>
      </c>
      <c r="AM164" s="463">
        <f t="shared" si="190"/>
        <v>0</v>
      </c>
      <c r="AN164" s="471">
        <f t="shared" si="191"/>
        <v>0</v>
      </c>
      <c r="AO164" s="463">
        <f t="shared" si="192"/>
        <v>0</v>
      </c>
      <c r="AP164" s="471">
        <f t="shared" si="193"/>
        <v>0</v>
      </c>
      <c r="AQ164" s="463">
        <f t="shared" si="194"/>
        <v>0</v>
      </c>
      <c r="AR164" s="471">
        <f t="shared" si="195"/>
        <v>0</v>
      </c>
      <c r="AS164" s="463">
        <f t="shared" si="196"/>
        <v>0</v>
      </c>
      <c r="AT164" s="471">
        <f t="shared" si="197"/>
        <v>0</v>
      </c>
      <c r="AU164" s="463">
        <f t="shared" si="198"/>
        <v>0</v>
      </c>
      <c r="AV164" s="471">
        <f t="shared" si="199"/>
        <v>0</v>
      </c>
      <c r="AW164" s="463">
        <f t="shared" si="200"/>
        <v>0</v>
      </c>
      <c r="AX164" s="471">
        <f t="shared" si="201"/>
        <v>0</v>
      </c>
      <c r="AY164" s="463">
        <f t="shared" si="202"/>
        <v>0</v>
      </c>
      <c r="AZ164" s="471">
        <f t="shared" si="203"/>
        <v>0</v>
      </c>
      <c r="BA164" s="463">
        <f t="shared" si="204"/>
        <v>0</v>
      </c>
      <c r="BB164" s="471">
        <f t="shared" si="205"/>
        <v>0</v>
      </c>
      <c r="BC164" s="463">
        <f t="shared" si="206"/>
        <v>0</v>
      </c>
      <c r="BD164" s="471">
        <f t="shared" si="207"/>
        <v>0</v>
      </c>
      <c r="BE164" s="463">
        <f t="shared" si="208"/>
        <v>0</v>
      </c>
      <c r="BF164" s="471">
        <f t="shared" si="209"/>
        <v>0</v>
      </c>
      <c r="BG164" s="463">
        <f t="shared" si="210"/>
        <v>0</v>
      </c>
      <c r="BH164" s="471">
        <f t="shared" si="211"/>
        <v>0</v>
      </c>
      <c r="BI164" s="463">
        <f t="shared" si="212"/>
        <v>0</v>
      </c>
      <c r="BJ164" s="471">
        <f t="shared" si="213"/>
        <v>0</v>
      </c>
      <c r="BK164" s="463">
        <f t="shared" si="214"/>
        <v>0</v>
      </c>
      <c r="BL164" s="471">
        <f t="shared" si="215"/>
        <v>0</v>
      </c>
      <c r="BM164" s="463">
        <f t="shared" si="216"/>
        <v>0</v>
      </c>
      <c r="BN164" s="471">
        <f t="shared" si="217"/>
        <v>0</v>
      </c>
      <c r="BO164" s="463">
        <f t="shared" si="218"/>
        <v>0</v>
      </c>
      <c r="BP164" s="471">
        <f t="shared" si="219"/>
        <v>0</v>
      </c>
      <c r="BQ164" s="463">
        <f t="shared" si="220"/>
        <v>0</v>
      </c>
    </row>
    <row r="165" spans="1:69" x14ac:dyDescent="0.15">
      <c r="A165" s="448" t="str">
        <f t="shared" si="221"/>
        <v/>
      </c>
      <c r="B165" s="465" t="s">
        <v>442</v>
      </c>
      <c r="C165" s="466"/>
      <c r="D165" s="467"/>
      <c r="E165" s="468"/>
      <c r="F165" s="466"/>
      <c r="G165" s="472" t="str">
        <f t="shared" si="97"/>
        <v/>
      </c>
      <c r="H165" s="470"/>
      <c r="I165" s="463">
        <f t="shared" si="222"/>
        <v>0</v>
      </c>
      <c r="J165" s="471">
        <f t="shared" si="223"/>
        <v>0</v>
      </c>
      <c r="K165" s="463">
        <f t="shared" si="224"/>
        <v>0</v>
      </c>
      <c r="L165" s="471">
        <f t="shared" si="225"/>
        <v>0</v>
      </c>
      <c r="M165" s="463">
        <f t="shared" si="226"/>
        <v>0</v>
      </c>
      <c r="N165" s="471">
        <f t="shared" si="165"/>
        <v>0</v>
      </c>
      <c r="O165" s="463">
        <f t="shared" si="166"/>
        <v>0</v>
      </c>
      <c r="P165" s="471">
        <f t="shared" si="167"/>
        <v>0</v>
      </c>
      <c r="Q165" s="463">
        <f t="shared" si="168"/>
        <v>0</v>
      </c>
      <c r="R165" s="471">
        <f t="shared" si="169"/>
        <v>0</v>
      </c>
      <c r="S165" s="463">
        <f t="shared" si="170"/>
        <v>0</v>
      </c>
      <c r="T165" s="471">
        <f t="shared" si="171"/>
        <v>0</v>
      </c>
      <c r="U165" s="463">
        <f t="shared" si="172"/>
        <v>0</v>
      </c>
      <c r="V165" s="471">
        <f t="shared" si="173"/>
        <v>0</v>
      </c>
      <c r="W165" s="463">
        <f t="shared" si="174"/>
        <v>0</v>
      </c>
      <c r="X165" s="471">
        <f t="shared" si="175"/>
        <v>0</v>
      </c>
      <c r="Y165" s="463">
        <f t="shared" si="176"/>
        <v>0</v>
      </c>
      <c r="Z165" s="471">
        <f t="shared" si="177"/>
        <v>0</v>
      </c>
      <c r="AA165" s="463">
        <f t="shared" si="178"/>
        <v>0</v>
      </c>
      <c r="AB165" s="471">
        <f t="shared" si="179"/>
        <v>0</v>
      </c>
      <c r="AC165" s="463">
        <f t="shared" si="180"/>
        <v>0</v>
      </c>
      <c r="AD165" s="471">
        <f t="shared" si="181"/>
        <v>0</v>
      </c>
      <c r="AE165" s="463">
        <f t="shared" si="182"/>
        <v>0</v>
      </c>
      <c r="AF165" s="471">
        <f t="shared" si="183"/>
        <v>0</v>
      </c>
      <c r="AG165" s="463">
        <f t="shared" si="184"/>
        <v>0</v>
      </c>
      <c r="AH165" s="471">
        <f t="shared" si="185"/>
        <v>0</v>
      </c>
      <c r="AI165" s="463">
        <f t="shared" si="186"/>
        <v>0</v>
      </c>
      <c r="AJ165" s="471">
        <f t="shared" si="187"/>
        <v>0</v>
      </c>
      <c r="AK165" s="463">
        <f t="shared" si="188"/>
        <v>0</v>
      </c>
      <c r="AL165" s="471">
        <f t="shared" si="189"/>
        <v>0</v>
      </c>
      <c r="AM165" s="463">
        <f t="shared" si="190"/>
        <v>0</v>
      </c>
      <c r="AN165" s="471">
        <f t="shared" si="191"/>
        <v>0</v>
      </c>
      <c r="AO165" s="463">
        <f t="shared" si="192"/>
        <v>0</v>
      </c>
      <c r="AP165" s="471">
        <f t="shared" si="193"/>
        <v>0</v>
      </c>
      <c r="AQ165" s="463">
        <f t="shared" si="194"/>
        <v>0</v>
      </c>
      <c r="AR165" s="471">
        <f t="shared" si="195"/>
        <v>0</v>
      </c>
      <c r="AS165" s="463">
        <f t="shared" si="196"/>
        <v>0</v>
      </c>
      <c r="AT165" s="471">
        <f t="shared" si="197"/>
        <v>0</v>
      </c>
      <c r="AU165" s="463">
        <f t="shared" si="198"/>
        <v>0</v>
      </c>
      <c r="AV165" s="471">
        <f t="shared" si="199"/>
        <v>0</v>
      </c>
      <c r="AW165" s="463">
        <f t="shared" si="200"/>
        <v>0</v>
      </c>
      <c r="AX165" s="471">
        <f t="shared" si="201"/>
        <v>0</v>
      </c>
      <c r="AY165" s="463">
        <f t="shared" si="202"/>
        <v>0</v>
      </c>
      <c r="AZ165" s="471">
        <f t="shared" si="203"/>
        <v>0</v>
      </c>
      <c r="BA165" s="463">
        <f t="shared" si="204"/>
        <v>0</v>
      </c>
      <c r="BB165" s="471">
        <f t="shared" si="205"/>
        <v>0</v>
      </c>
      <c r="BC165" s="463">
        <f t="shared" si="206"/>
        <v>0</v>
      </c>
      <c r="BD165" s="471">
        <f t="shared" si="207"/>
        <v>0</v>
      </c>
      <c r="BE165" s="463">
        <f t="shared" si="208"/>
        <v>0</v>
      </c>
      <c r="BF165" s="471">
        <f t="shared" si="209"/>
        <v>0</v>
      </c>
      <c r="BG165" s="463">
        <f t="shared" si="210"/>
        <v>0</v>
      </c>
      <c r="BH165" s="471">
        <f t="shared" si="211"/>
        <v>0</v>
      </c>
      <c r="BI165" s="463">
        <f t="shared" si="212"/>
        <v>0</v>
      </c>
      <c r="BJ165" s="471">
        <f t="shared" si="213"/>
        <v>0</v>
      </c>
      <c r="BK165" s="463">
        <f t="shared" si="214"/>
        <v>0</v>
      </c>
      <c r="BL165" s="471">
        <f t="shared" si="215"/>
        <v>0</v>
      </c>
      <c r="BM165" s="463">
        <f t="shared" si="216"/>
        <v>0</v>
      </c>
      <c r="BN165" s="471">
        <f t="shared" si="217"/>
        <v>0</v>
      </c>
      <c r="BO165" s="463">
        <f t="shared" si="218"/>
        <v>0</v>
      </c>
      <c r="BP165" s="471">
        <f t="shared" si="219"/>
        <v>0</v>
      </c>
      <c r="BQ165" s="463">
        <f t="shared" si="220"/>
        <v>0</v>
      </c>
    </row>
    <row r="166" spans="1:69" x14ac:dyDescent="0.15">
      <c r="A166" s="448" t="str">
        <f t="shared" si="221"/>
        <v/>
      </c>
      <c r="B166" s="465" t="s">
        <v>442</v>
      </c>
      <c r="C166" s="466"/>
      <c r="D166" s="467"/>
      <c r="E166" s="468"/>
      <c r="F166" s="466"/>
      <c r="G166" s="472" t="str">
        <f t="shared" si="97"/>
        <v/>
      </c>
      <c r="H166" s="470"/>
      <c r="I166" s="463">
        <f t="shared" si="222"/>
        <v>0</v>
      </c>
      <c r="J166" s="471">
        <f t="shared" si="223"/>
        <v>0</v>
      </c>
      <c r="K166" s="463">
        <f t="shared" si="224"/>
        <v>0</v>
      </c>
      <c r="L166" s="471">
        <f t="shared" si="225"/>
        <v>0</v>
      </c>
      <c r="M166" s="463">
        <f t="shared" si="226"/>
        <v>0</v>
      </c>
      <c r="N166" s="471">
        <f t="shared" si="165"/>
        <v>0</v>
      </c>
      <c r="O166" s="463">
        <f t="shared" si="166"/>
        <v>0</v>
      </c>
      <c r="P166" s="471">
        <f t="shared" si="167"/>
        <v>0</v>
      </c>
      <c r="Q166" s="463">
        <f t="shared" si="168"/>
        <v>0</v>
      </c>
      <c r="R166" s="471">
        <f t="shared" si="169"/>
        <v>0</v>
      </c>
      <c r="S166" s="463">
        <f t="shared" si="170"/>
        <v>0</v>
      </c>
      <c r="T166" s="471">
        <f t="shared" si="171"/>
        <v>0</v>
      </c>
      <c r="U166" s="463">
        <f t="shared" si="172"/>
        <v>0</v>
      </c>
      <c r="V166" s="471">
        <f t="shared" si="173"/>
        <v>0</v>
      </c>
      <c r="W166" s="463">
        <f t="shared" si="174"/>
        <v>0</v>
      </c>
      <c r="X166" s="471">
        <f t="shared" si="175"/>
        <v>0</v>
      </c>
      <c r="Y166" s="463">
        <f t="shared" si="176"/>
        <v>0</v>
      </c>
      <c r="Z166" s="471">
        <f t="shared" si="177"/>
        <v>0</v>
      </c>
      <c r="AA166" s="463">
        <f t="shared" si="178"/>
        <v>0</v>
      </c>
      <c r="AB166" s="471">
        <f t="shared" si="179"/>
        <v>0</v>
      </c>
      <c r="AC166" s="463">
        <f t="shared" si="180"/>
        <v>0</v>
      </c>
      <c r="AD166" s="471">
        <f t="shared" si="181"/>
        <v>0</v>
      </c>
      <c r="AE166" s="463">
        <f t="shared" si="182"/>
        <v>0</v>
      </c>
      <c r="AF166" s="471">
        <f t="shared" si="183"/>
        <v>0</v>
      </c>
      <c r="AG166" s="463">
        <f t="shared" si="184"/>
        <v>0</v>
      </c>
      <c r="AH166" s="471">
        <f t="shared" si="185"/>
        <v>0</v>
      </c>
      <c r="AI166" s="463">
        <f t="shared" si="186"/>
        <v>0</v>
      </c>
      <c r="AJ166" s="471">
        <f t="shared" si="187"/>
        <v>0</v>
      </c>
      <c r="AK166" s="463">
        <f t="shared" si="188"/>
        <v>0</v>
      </c>
      <c r="AL166" s="471">
        <f t="shared" si="189"/>
        <v>0</v>
      </c>
      <c r="AM166" s="463">
        <f t="shared" si="190"/>
        <v>0</v>
      </c>
      <c r="AN166" s="471">
        <f t="shared" si="191"/>
        <v>0</v>
      </c>
      <c r="AO166" s="463">
        <f t="shared" si="192"/>
        <v>0</v>
      </c>
      <c r="AP166" s="471">
        <f t="shared" si="193"/>
        <v>0</v>
      </c>
      <c r="AQ166" s="463">
        <f t="shared" si="194"/>
        <v>0</v>
      </c>
      <c r="AR166" s="471">
        <f t="shared" si="195"/>
        <v>0</v>
      </c>
      <c r="AS166" s="463">
        <f t="shared" si="196"/>
        <v>0</v>
      </c>
      <c r="AT166" s="471">
        <f t="shared" si="197"/>
        <v>0</v>
      </c>
      <c r="AU166" s="463">
        <f t="shared" si="198"/>
        <v>0</v>
      </c>
      <c r="AV166" s="471">
        <f t="shared" si="199"/>
        <v>0</v>
      </c>
      <c r="AW166" s="463">
        <f t="shared" si="200"/>
        <v>0</v>
      </c>
      <c r="AX166" s="471">
        <f t="shared" si="201"/>
        <v>0</v>
      </c>
      <c r="AY166" s="463">
        <f t="shared" si="202"/>
        <v>0</v>
      </c>
      <c r="AZ166" s="471">
        <f t="shared" si="203"/>
        <v>0</v>
      </c>
      <c r="BA166" s="463">
        <f t="shared" si="204"/>
        <v>0</v>
      </c>
      <c r="BB166" s="471">
        <f t="shared" si="205"/>
        <v>0</v>
      </c>
      <c r="BC166" s="463">
        <f t="shared" si="206"/>
        <v>0</v>
      </c>
      <c r="BD166" s="471">
        <f t="shared" si="207"/>
        <v>0</v>
      </c>
      <c r="BE166" s="463">
        <f t="shared" si="208"/>
        <v>0</v>
      </c>
      <c r="BF166" s="471">
        <f t="shared" si="209"/>
        <v>0</v>
      </c>
      <c r="BG166" s="463">
        <f t="shared" si="210"/>
        <v>0</v>
      </c>
      <c r="BH166" s="471">
        <f t="shared" si="211"/>
        <v>0</v>
      </c>
      <c r="BI166" s="463">
        <f t="shared" si="212"/>
        <v>0</v>
      </c>
      <c r="BJ166" s="471">
        <f t="shared" si="213"/>
        <v>0</v>
      </c>
      <c r="BK166" s="463">
        <f t="shared" si="214"/>
        <v>0</v>
      </c>
      <c r="BL166" s="471">
        <f t="shared" si="215"/>
        <v>0</v>
      </c>
      <c r="BM166" s="463">
        <f t="shared" si="216"/>
        <v>0</v>
      </c>
      <c r="BN166" s="471">
        <f t="shared" si="217"/>
        <v>0</v>
      </c>
      <c r="BO166" s="463">
        <f t="shared" si="218"/>
        <v>0</v>
      </c>
      <c r="BP166" s="471">
        <f t="shared" si="219"/>
        <v>0</v>
      </c>
      <c r="BQ166" s="463">
        <f t="shared" si="220"/>
        <v>0</v>
      </c>
    </row>
    <row r="167" spans="1:69" x14ac:dyDescent="0.15">
      <c r="A167" s="448" t="str">
        <f t="shared" si="221"/>
        <v/>
      </c>
      <c r="B167" s="465" t="s">
        <v>442</v>
      </c>
      <c r="C167" s="466"/>
      <c r="D167" s="467"/>
      <c r="E167" s="468"/>
      <c r="F167" s="466"/>
      <c r="G167" s="472" t="str">
        <f t="shared" si="97"/>
        <v/>
      </c>
      <c r="H167" s="470"/>
      <c r="I167" s="463">
        <f t="shared" si="222"/>
        <v>0</v>
      </c>
      <c r="J167" s="471">
        <f t="shared" si="223"/>
        <v>0</v>
      </c>
      <c r="K167" s="463">
        <f t="shared" si="224"/>
        <v>0</v>
      </c>
      <c r="L167" s="471">
        <f t="shared" si="225"/>
        <v>0</v>
      </c>
      <c r="M167" s="463">
        <f t="shared" si="226"/>
        <v>0</v>
      </c>
      <c r="N167" s="471">
        <f t="shared" si="165"/>
        <v>0</v>
      </c>
      <c r="O167" s="463">
        <f t="shared" si="166"/>
        <v>0</v>
      </c>
      <c r="P167" s="471">
        <f t="shared" si="167"/>
        <v>0</v>
      </c>
      <c r="Q167" s="463">
        <f t="shared" si="168"/>
        <v>0</v>
      </c>
      <c r="R167" s="471">
        <f t="shared" si="169"/>
        <v>0</v>
      </c>
      <c r="S167" s="463">
        <f t="shared" si="170"/>
        <v>0</v>
      </c>
      <c r="T167" s="471">
        <f t="shared" si="171"/>
        <v>0</v>
      </c>
      <c r="U167" s="463">
        <f t="shared" si="172"/>
        <v>0</v>
      </c>
      <c r="V167" s="471">
        <f t="shared" si="173"/>
        <v>0</v>
      </c>
      <c r="W167" s="463">
        <f t="shared" si="174"/>
        <v>0</v>
      </c>
      <c r="X167" s="471">
        <f t="shared" si="175"/>
        <v>0</v>
      </c>
      <c r="Y167" s="463">
        <f t="shared" si="176"/>
        <v>0</v>
      </c>
      <c r="Z167" s="471">
        <f t="shared" si="177"/>
        <v>0</v>
      </c>
      <c r="AA167" s="463">
        <f t="shared" si="178"/>
        <v>0</v>
      </c>
      <c r="AB167" s="471">
        <f t="shared" si="179"/>
        <v>0</v>
      </c>
      <c r="AC167" s="463">
        <f t="shared" si="180"/>
        <v>0</v>
      </c>
      <c r="AD167" s="471">
        <f t="shared" si="181"/>
        <v>0</v>
      </c>
      <c r="AE167" s="463">
        <f t="shared" si="182"/>
        <v>0</v>
      </c>
      <c r="AF167" s="471">
        <f t="shared" si="183"/>
        <v>0</v>
      </c>
      <c r="AG167" s="463">
        <f t="shared" si="184"/>
        <v>0</v>
      </c>
      <c r="AH167" s="471">
        <f t="shared" si="185"/>
        <v>0</v>
      </c>
      <c r="AI167" s="463">
        <f t="shared" si="186"/>
        <v>0</v>
      </c>
      <c r="AJ167" s="471">
        <f t="shared" si="187"/>
        <v>0</v>
      </c>
      <c r="AK167" s="463">
        <f t="shared" si="188"/>
        <v>0</v>
      </c>
      <c r="AL167" s="471">
        <f t="shared" si="189"/>
        <v>0</v>
      </c>
      <c r="AM167" s="463">
        <f t="shared" si="190"/>
        <v>0</v>
      </c>
      <c r="AN167" s="471">
        <f t="shared" si="191"/>
        <v>0</v>
      </c>
      <c r="AO167" s="463">
        <f t="shared" si="192"/>
        <v>0</v>
      </c>
      <c r="AP167" s="471">
        <f t="shared" si="193"/>
        <v>0</v>
      </c>
      <c r="AQ167" s="463">
        <f t="shared" si="194"/>
        <v>0</v>
      </c>
      <c r="AR167" s="471">
        <f t="shared" si="195"/>
        <v>0</v>
      </c>
      <c r="AS167" s="463">
        <f t="shared" si="196"/>
        <v>0</v>
      </c>
      <c r="AT167" s="471">
        <f t="shared" si="197"/>
        <v>0</v>
      </c>
      <c r="AU167" s="463">
        <f t="shared" si="198"/>
        <v>0</v>
      </c>
      <c r="AV167" s="471">
        <f t="shared" si="199"/>
        <v>0</v>
      </c>
      <c r="AW167" s="463">
        <f t="shared" si="200"/>
        <v>0</v>
      </c>
      <c r="AX167" s="471">
        <f t="shared" si="201"/>
        <v>0</v>
      </c>
      <c r="AY167" s="463">
        <f t="shared" si="202"/>
        <v>0</v>
      </c>
      <c r="AZ167" s="471">
        <f t="shared" si="203"/>
        <v>0</v>
      </c>
      <c r="BA167" s="463">
        <f t="shared" si="204"/>
        <v>0</v>
      </c>
      <c r="BB167" s="471">
        <f t="shared" si="205"/>
        <v>0</v>
      </c>
      <c r="BC167" s="463">
        <f t="shared" si="206"/>
        <v>0</v>
      </c>
      <c r="BD167" s="471">
        <f t="shared" si="207"/>
        <v>0</v>
      </c>
      <c r="BE167" s="463">
        <f t="shared" si="208"/>
        <v>0</v>
      </c>
      <c r="BF167" s="471">
        <f t="shared" si="209"/>
        <v>0</v>
      </c>
      <c r="BG167" s="463">
        <f t="shared" si="210"/>
        <v>0</v>
      </c>
      <c r="BH167" s="471">
        <f t="shared" si="211"/>
        <v>0</v>
      </c>
      <c r="BI167" s="463">
        <f t="shared" si="212"/>
        <v>0</v>
      </c>
      <c r="BJ167" s="471">
        <f t="shared" si="213"/>
        <v>0</v>
      </c>
      <c r="BK167" s="463">
        <f t="shared" si="214"/>
        <v>0</v>
      </c>
      <c r="BL167" s="471">
        <f t="shared" si="215"/>
        <v>0</v>
      </c>
      <c r="BM167" s="463">
        <f t="shared" si="216"/>
        <v>0</v>
      </c>
      <c r="BN167" s="471">
        <f t="shared" si="217"/>
        <v>0</v>
      </c>
      <c r="BO167" s="463">
        <f t="shared" si="218"/>
        <v>0</v>
      </c>
      <c r="BP167" s="471">
        <f t="shared" si="219"/>
        <v>0</v>
      </c>
      <c r="BQ167" s="463">
        <f t="shared" si="220"/>
        <v>0</v>
      </c>
    </row>
    <row r="168" spans="1:69" x14ac:dyDescent="0.15">
      <c r="A168" s="448" t="str">
        <f t="shared" si="221"/>
        <v/>
      </c>
      <c r="B168" s="465" t="s">
        <v>442</v>
      </c>
      <c r="C168" s="466"/>
      <c r="D168" s="467"/>
      <c r="E168" s="468"/>
      <c r="F168" s="466"/>
      <c r="G168" s="472" t="str">
        <f t="shared" si="97"/>
        <v/>
      </c>
      <c r="H168" s="470"/>
      <c r="I168" s="463">
        <f t="shared" si="222"/>
        <v>0</v>
      </c>
      <c r="J168" s="471">
        <f t="shared" si="223"/>
        <v>0</v>
      </c>
      <c r="K168" s="463">
        <f t="shared" si="224"/>
        <v>0</v>
      </c>
      <c r="L168" s="471">
        <f t="shared" si="225"/>
        <v>0</v>
      </c>
      <c r="M168" s="463">
        <f t="shared" si="226"/>
        <v>0</v>
      </c>
      <c r="N168" s="471">
        <f t="shared" si="165"/>
        <v>0</v>
      </c>
      <c r="O168" s="463">
        <f t="shared" si="166"/>
        <v>0</v>
      </c>
      <c r="P168" s="471">
        <f t="shared" si="167"/>
        <v>0</v>
      </c>
      <c r="Q168" s="463">
        <f t="shared" si="168"/>
        <v>0</v>
      </c>
      <c r="R168" s="471">
        <f t="shared" si="169"/>
        <v>0</v>
      </c>
      <c r="S168" s="463">
        <f t="shared" si="170"/>
        <v>0</v>
      </c>
      <c r="T168" s="471">
        <f t="shared" si="171"/>
        <v>0</v>
      </c>
      <c r="U168" s="463">
        <f t="shared" si="172"/>
        <v>0</v>
      </c>
      <c r="V168" s="471">
        <f t="shared" si="173"/>
        <v>0</v>
      </c>
      <c r="W168" s="463">
        <f t="shared" si="174"/>
        <v>0</v>
      </c>
      <c r="X168" s="471">
        <f t="shared" si="175"/>
        <v>0</v>
      </c>
      <c r="Y168" s="463">
        <f t="shared" si="176"/>
        <v>0</v>
      </c>
      <c r="Z168" s="471">
        <f t="shared" si="177"/>
        <v>0</v>
      </c>
      <c r="AA168" s="463">
        <f t="shared" si="178"/>
        <v>0</v>
      </c>
      <c r="AB168" s="471">
        <f t="shared" si="179"/>
        <v>0</v>
      </c>
      <c r="AC168" s="463">
        <f t="shared" si="180"/>
        <v>0</v>
      </c>
      <c r="AD168" s="471">
        <f t="shared" si="181"/>
        <v>0</v>
      </c>
      <c r="AE168" s="463">
        <f t="shared" si="182"/>
        <v>0</v>
      </c>
      <c r="AF168" s="471">
        <f t="shared" si="183"/>
        <v>0</v>
      </c>
      <c r="AG168" s="463">
        <f t="shared" si="184"/>
        <v>0</v>
      </c>
      <c r="AH168" s="471">
        <f t="shared" si="185"/>
        <v>0</v>
      </c>
      <c r="AI168" s="463">
        <f t="shared" si="186"/>
        <v>0</v>
      </c>
      <c r="AJ168" s="471">
        <f t="shared" si="187"/>
        <v>0</v>
      </c>
      <c r="AK168" s="463">
        <f t="shared" si="188"/>
        <v>0</v>
      </c>
      <c r="AL168" s="471">
        <f t="shared" si="189"/>
        <v>0</v>
      </c>
      <c r="AM168" s="463">
        <f t="shared" si="190"/>
        <v>0</v>
      </c>
      <c r="AN168" s="471">
        <f t="shared" si="191"/>
        <v>0</v>
      </c>
      <c r="AO168" s="463">
        <f t="shared" si="192"/>
        <v>0</v>
      </c>
      <c r="AP168" s="471">
        <f t="shared" si="193"/>
        <v>0</v>
      </c>
      <c r="AQ168" s="463">
        <f t="shared" si="194"/>
        <v>0</v>
      </c>
      <c r="AR168" s="471">
        <f t="shared" si="195"/>
        <v>0</v>
      </c>
      <c r="AS168" s="463">
        <f t="shared" si="196"/>
        <v>0</v>
      </c>
      <c r="AT168" s="471">
        <f t="shared" si="197"/>
        <v>0</v>
      </c>
      <c r="AU168" s="463">
        <f t="shared" si="198"/>
        <v>0</v>
      </c>
      <c r="AV168" s="471">
        <f t="shared" si="199"/>
        <v>0</v>
      </c>
      <c r="AW168" s="463">
        <f t="shared" si="200"/>
        <v>0</v>
      </c>
      <c r="AX168" s="471">
        <f t="shared" si="201"/>
        <v>0</v>
      </c>
      <c r="AY168" s="463">
        <f t="shared" si="202"/>
        <v>0</v>
      </c>
      <c r="AZ168" s="471">
        <f t="shared" si="203"/>
        <v>0</v>
      </c>
      <c r="BA168" s="463">
        <f t="shared" si="204"/>
        <v>0</v>
      </c>
      <c r="BB168" s="471">
        <f t="shared" si="205"/>
        <v>0</v>
      </c>
      <c r="BC168" s="463">
        <f t="shared" si="206"/>
        <v>0</v>
      </c>
      <c r="BD168" s="471">
        <f t="shared" si="207"/>
        <v>0</v>
      </c>
      <c r="BE168" s="463">
        <f t="shared" si="208"/>
        <v>0</v>
      </c>
      <c r="BF168" s="471">
        <f t="shared" si="209"/>
        <v>0</v>
      </c>
      <c r="BG168" s="463">
        <f t="shared" si="210"/>
        <v>0</v>
      </c>
      <c r="BH168" s="471">
        <f t="shared" si="211"/>
        <v>0</v>
      </c>
      <c r="BI168" s="463">
        <f t="shared" si="212"/>
        <v>0</v>
      </c>
      <c r="BJ168" s="471">
        <f t="shared" si="213"/>
        <v>0</v>
      </c>
      <c r="BK168" s="463">
        <f t="shared" si="214"/>
        <v>0</v>
      </c>
      <c r="BL168" s="471">
        <f t="shared" si="215"/>
        <v>0</v>
      </c>
      <c r="BM168" s="463">
        <f t="shared" si="216"/>
        <v>0</v>
      </c>
      <c r="BN168" s="471">
        <f t="shared" si="217"/>
        <v>0</v>
      </c>
      <c r="BO168" s="463">
        <f t="shared" si="218"/>
        <v>0</v>
      </c>
      <c r="BP168" s="471">
        <f t="shared" si="219"/>
        <v>0</v>
      </c>
      <c r="BQ168" s="463">
        <f t="shared" si="220"/>
        <v>0</v>
      </c>
    </row>
    <row r="169" spans="1:69" x14ac:dyDescent="0.15">
      <c r="A169" s="448" t="str">
        <f t="shared" si="221"/>
        <v/>
      </c>
      <c r="B169" s="465" t="s">
        <v>442</v>
      </c>
      <c r="C169" s="466"/>
      <c r="D169" s="467"/>
      <c r="E169" s="468"/>
      <c r="F169" s="466"/>
      <c r="G169" s="472" t="str">
        <f t="shared" si="97"/>
        <v/>
      </c>
      <c r="H169" s="470"/>
      <c r="I169" s="463">
        <f t="shared" si="222"/>
        <v>0</v>
      </c>
      <c r="J169" s="471">
        <f t="shared" si="223"/>
        <v>0</v>
      </c>
      <c r="K169" s="463">
        <f t="shared" si="224"/>
        <v>0</v>
      </c>
      <c r="L169" s="471">
        <f t="shared" si="225"/>
        <v>0</v>
      </c>
      <c r="M169" s="463">
        <f t="shared" si="226"/>
        <v>0</v>
      </c>
      <c r="N169" s="471">
        <f t="shared" si="165"/>
        <v>0</v>
      </c>
      <c r="O169" s="463">
        <f t="shared" si="166"/>
        <v>0</v>
      </c>
      <c r="P169" s="471">
        <f t="shared" si="167"/>
        <v>0</v>
      </c>
      <c r="Q169" s="463">
        <f t="shared" si="168"/>
        <v>0</v>
      </c>
      <c r="R169" s="471">
        <f t="shared" si="169"/>
        <v>0</v>
      </c>
      <c r="S169" s="463">
        <f t="shared" si="170"/>
        <v>0</v>
      </c>
      <c r="T169" s="471">
        <f t="shared" si="171"/>
        <v>0</v>
      </c>
      <c r="U169" s="463">
        <f t="shared" si="172"/>
        <v>0</v>
      </c>
      <c r="V169" s="471">
        <f t="shared" si="173"/>
        <v>0</v>
      </c>
      <c r="W169" s="463">
        <f t="shared" si="174"/>
        <v>0</v>
      </c>
      <c r="X169" s="471">
        <f t="shared" si="175"/>
        <v>0</v>
      </c>
      <c r="Y169" s="463">
        <f t="shared" si="176"/>
        <v>0</v>
      </c>
      <c r="Z169" s="471">
        <f t="shared" si="177"/>
        <v>0</v>
      </c>
      <c r="AA169" s="463">
        <f t="shared" si="178"/>
        <v>0</v>
      </c>
      <c r="AB169" s="471">
        <f t="shared" si="179"/>
        <v>0</v>
      </c>
      <c r="AC169" s="463">
        <f t="shared" si="180"/>
        <v>0</v>
      </c>
      <c r="AD169" s="471">
        <f t="shared" si="181"/>
        <v>0</v>
      </c>
      <c r="AE169" s="463">
        <f t="shared" si="182"/>
        <v>0</v>
      </c>
      <c r="AF169" s="471">
        <f t="shared" si="183"/>
        <v>0</v>
      </c>
      <c r="AG169" s="463">
        <f t="shared" si="184"/>
        <v>0</v>
      </c>
      <c r="AH169" s="471">
        <f t="shared" si="185"/>
        <v>0</v>
      </c>
      <c r="AI169" s="463">
        <f t="shared" si="186"/>
        <v>0</v>
      </c>
      <c r="AJ169" s="471">
        <f t="shared" si="187"/>
        <v>0</v>
      </c>
      <c r="AK169" s="463">
        <f t="shared" si="188"/>
        <v>0</v>
      </c>
      <c r="AL169" s="471">
        <f t="shared" si="189"/>
        <v>0</v>
      </c>
      <c r="AM169" s="463">
        <f t="shared" si="190"/>
        <v>0</v>
      </c>
      <c r="AN169" s="471">
        <f t="shared" si="191"/>
        <v>0</v>
      </c>
      <c r="AO169" s="463">
        <f t="shared" si="192"/>
        <v>0</v>
      </c>
      <c r="AP169" s="471">
        <f t="shared" si="193"/>
        <v>0</v>
      </c>
      <c r="AQ169" s="463">
        <f t="shared" si="194"/>
        <v>0</v>
      </c>
      <c r="AR169" s="471">
        <f t="shared" si="195"/>
        <v>0</v>
      </c>
      <c r="AS169" s="463">
        <f t="shared" si="196"/>
        <v>0</v>
      </c>
      <c r="AT169" s="471">
        <f t="shared" si="197"/>
        <v>0</v>
      </c>
      <c r="AU169" s="463">
        <f t="shared" si="198"/>
        <v>0</v>
      </c>
      <c r="AV169" s="471">
        <f t="shared" si="199"/>
        <v>0</v>
      </c>
      <c r="AW169" s="463">
        <f t="shared" si="200"/>
        <v>0</v>
      </c>
      <c r="AX169" s="471">
        <f t="shared" si="201"/>
        <v>0</v>
      </c>
      <c r="AY169" s="463">
        <f t="shared" si="202"/>
        <v>0</v>
      </c>
      <c r="AZ169" s="471">
        <f t="shared" si="203"/>
        <v>0</v>
      </c>
      <c r="BA169" s="463">
        <f t="shared" si="204"/>
        <v>0</v>
      </c>
      <c r="BB169" s="471">
        <f t="shared" si="205"/>
        <v>0</v>
      </c>
      <c r="BC169" s="463">
        <f t="shared" si="206"/>
        <v>0</v>
      </c>
      <c r="BD169" s="471">
        <f t="shared" si="207"/>
        <v>0</v>
      </c>
      <c r="BE169" s="463">
        <f t="shared" si="208"/>
        <v>0</v>
      </c>
      <c r="BF169" s="471">
        <f t="shared" si="209"/>
        <v>0</v>
      </c>
      <c r="BG169" s="463">
        <f t="shared" si="210"/>
        <v>0</v>
      </c>
      <c r="BH169" s="471">
        <f t="shared" si="211"/>
        <v>0</v>
      </c>
      <c r="BI169" s="463">
        <f t="shared" si="212"/>
        <v>0</v>
      </c>
      <c r="BJ169" s="471">
        <f t="shared" si="213"/>
        <v>0</v>
      </c>
      <c r="BK169" s="463">
        <f t="shared" si="214"/>
        <v>0</v>
      </c>
      <c r="BL169" s="471">
        <f t="shared" si="215"/>
        <v>0</v>
      </c>
      <c r="BM169" s="463">
        <f t="shared" si="216"/>
        <v>0</v>
      </c>
      <c r="BN169" s="471">
        <f t="shared" si="217"/>
        <v>0</v>
      </c>
      <c r="BO169" s="463">
        <f t="shared" si="218"/>
        <v>0</v>
      </c>
      <c r="BP169" s="471">
        <f t="shared" si="219"/>
        <v>0</v>
      </c>
      <c r="BQ169" s="463">
        <f t="shared" si="220"/>
        <v>0</v>
      </c>
    </row>
    <row r="170" spans="1:69" x14ac:dyDescent="0.15">
      <c r="A170" s="448" t="str">
        <f t="shared" si="221"/>
        <v/>
      </c>
      <c r="B170" s="465" t="s">
        <v>442</v>
      </c>
      <c r="C170" s="466"/>
      <c r="D170" s="467"/>
      <c r="E170" s="468"/>
      <c r="F170" s="466"/>
      <c r="G170" s="472" t="str">
        <f t="shared" si="97"/>
        <v/>
      </c>
      <c r="H170" s="470"/>
      <c r="I170" s="463">
        <f t="shared" si="222"/>
        <v>0</v>
      </c>
      <c r="J170" s="471">
        <f t="shared" si="223"/>
        <v>0</v>
      </c>
      <c r="K170" s="463">
        <f t="shared" si="224"/>
        <v>0</v>
      </c>
      <c r="L170" s="471">
        <f t="shared" si="225"/>
        <v>0</v>
      </c>
      <c r="M170" s="463">
        <f t="shared" si="226"/>
        <v>0</v>
      </c>
      <c r="N170" s="471">
        <f t="shared" si="165"/>
        <v>0</v>
      </c>
      <c r="O170" s="463">
        <f t="shared" si="166"/>
        <v>0</v>
      </c>
      <c r="P170" s="471">
        <f t="shared" si="167"/>
        <v>0</v>
      </c>
      <c r="Q170" s="463">
        <f t="shared" si="168"/>
        <v>0</v>
      </c>
      <c r="R170" s="471">
        <f t="shared" si="169"/>
        <v>0</v>
      </c>
      <c r="S170" s="463">
        <f t="shared" si="170"/>
        <v>0</v>
      </c>
      <c r="T170" s="471">
        <f t="shared" si="171"/>
        <v>0</v>
      </c>
      <c r="U170" s="463">
        <f t="shared" si="172"/>
        <v>0</v>
      </c>
      <c r="V170" s="471">
        <f t="shared" si="173"/>
        <v>0</v>
      </c>
      <c r="W170" s="463">
        <f t="shared" si="174"/>
        <v>0</v>
      </c>
      <c r="X170" s="471">
        <f t="shared" si="175"/>
        <v>0</v>
      </c>
      <c r="Y170" s="463">
        <f t="shared" si="176"/>
        <v>0</v>
      </c>
      <c r="Z170" s="471">
        <f t="shared" si="177"/>
        <v>0</v>
      </c>
      <c r="AA170" s="463">
        <f t="shared" si="178"/>
        <v>0</v>
      </c>
      <c r="AB170" s="471">
        <f t="shared" si="179"/>
        <v>0</v>
      </c>
      <c r="AC170" s="463">
        <f t="shared" si="180"/>
        <v>0</v>
      </c>
      <c r="AD170" s="471">
        <f t="shared" si="181"/>
        <v>0</v>
      </c>
      <c r="AE170" s="463">
        <f t="shared" si="182"/>
        <v>0</v>
      </c>
      <c r="AF170" s="471">
        <f t="shared" si="183"/>
        <v>0</v>
      </c>
      <c r="AG170" s="463">
        <f t="shared" si="184"/>
        <v>0</v>
      </c>
      <c r="AH170" s="471">
        <f t="shared" si="185"/>
        <v>0</v>
      </c>
      <c r="AI170" s="463">
        <f t="shared" si="186"/>
        <v>0</v>
      </c>
      <c r="AJ170" s="471">
        <f t="shared" si="187"/>
        <v>0</v>
      </c>
      <c r="AK170" s="463">
        <f t="shared" si="188"/>
        <v>0</v>
      </c>
      <c r="AL170" s="471">
        <f t="shared" si="189"/>
        <v>0</v>
      </c>
      <c r="AM170" s="463">
        <f t="shared" si="190"/>
        <v>0</v>
      </c>
      <c r="AN170" s="471">
        <f t="shared" si="191"/>
        <v>0</v>
      </c>
      <c r="AO170" s="463">
        <f t="shared" si="192"/>
        <v>0</v>
      </c>
      <c r="AP170" s="471">
        <f t="shared" si="193"/>
        <v>0</v>
      </c>
      <c r="AQ170" s="463">
        <f t="shared" si="194"/>
        <v>0</v>
      </c>
      <c r="AR170" s="471">
        <f t="shared" si="195"/>
        <v>0</v>
      </c>
      <c r="AS170" s="463">
        <f t="shared" si="196"/>
        <v>0</v>
      </c>
      <c r="AT170" s="471">
        <f t="shared" si="197"/>
        <v>0</v>
      </c>
      <c r="AU170" s="463">
        <f t="shared" si="198"/>
        <v>0</v>
      </c>
      <c r="AV170" s="471">
        <f t="shared" si="199"/>
        <v>0</v>
      </c>
      <c r="AW170" s="463">
        <f t="shared" si="200"/>
        <v>0</v>
      </c>
      <c r="AX170" s="471">
        <f t="shared" si="201"/>
        <v>0</v>
      </c>
      <c r="AY170" s="463">
        <f t="shared" si="202"/>
        <v>0</v>
      </c>
      <c r="AZ170" s="471">
        <f t="shared" si="203"/>
        <v>0</v>
      </c>
      <c r="BA170" s="463">
        <f t="shared" si="204"/>
        <v>0</v>
      </c>
      <c r="BB170" s="471">
        <f t="shared" si="205"/>
        <v>0</v>
      </c>
      <c r="BC170" s="463">
        <f t="shared" si="206"/>
        <v>0</v>
      </c>
      <c r="BD170" s="471">
        <f t="shared" si="207"/>
        <v>0</v>
      </c>
      <c r="BE170" s="463">
        <f t="shared" si="208"/>
        <v>0</v>
      </c>
      <c r="BF170" s="471">
        <f t="shared" si="209"/>
        <v>0</v>
      </c>
      <c r="BG170" s="463">
        <f t="shared" si="210"/>
        <v>0</v>
      </c>
      <c r="BH170" s="471">
        <f t="shared" si="211"/>
        <v>0</v>
      </c>
      <c r="BI170" s="463">
        <f t="shared" si="212"/>
        <v>0</v>
      </c>
      <c r="BJ170" s="471">
        <f t="shared" si="213"/>
        <v>0</v>
      </c>
      <c r="BK170" s="463">
        <f t="shared" si="214"/>
        <v>0</v>
      </c>
      <c r="BL170" s="471">
        <f t="shared" si="215"/>
        <v>0</v>
      </c>
      <c r="BM170" s="463">
        <f t="shared" si="216"/>
        <v>0</v>
      </c>
      <c r="BN170" s="471">
        <f t="shared" si="217"/>
        <v>0</v>
      </c>
      <c r="BO170" s="463">
        <f t="shared" si="218"/>
        <v>0</v>
      </c>
      <c r="BP170" s="471">
        <f t="shared" si="219"/>
        <v>0</v>
      </c>
      <c r="BQ170" s="463">
        <f t="shared" si="220"/>
        <v>0</v>
      </c>
    </row>
    <row r="171" spans="1:69" x14ac:dyDescent="0.15">
      <c r="A171" s="448" t="str">
        <f t="shared" si="221"/>
        <v/>
      </c>
      <c r="B171" s="465" t="s">
        <v>442</v>
      </c>
      <c r="C171" s="466"/>
      <c r="D171" s="467"/>
      <c r="E171" s="468"/>
      <c r="F171" s="466"/>
      <c r="G171" s="472" t="str">
        <f t="shared" si="97"/>
        <v/>
      </c>
      <c r="H171" s="470"/>
      <c r="I171" s="463">
        <f t="shared" si="222"/>
        <v>0</v>
      </c>
      <c r="J171" s="471">
        <f t="shared" si="223"/>
        <v>0</v>
      </c>
      <c r="K171" s="463">
        <f t="shared" si="224"/>
        <v>0</v>
      </c>
      <c r="L171" s="471">
        <f t="shared" si="225"/>
        <v>0</v>
      </c>
      <c r="M171" s="463">
        <f t="shared" si="226"/>
        <v>0</v>
      </c>
      <c r="N171" s="471">
        <f t="shared" si="165"/>
        <v>0</v>
      </c>
      <c r="O171" s="463">
        <f t="shared" si="166"/>
        <v>0</v>
      </c>
      <c r="P171" s="471">
        <f t="shared" si="167"/>
        <v>0</v>
      </c>
      <c r="Q171" s="463">
        <f t="shared" si="168"/>
        <v>0</v>
      </c>
      <c r="R171" s="471">
        <f t="shared" si="169"/>
        <v>0</v>
      </c>
      <c r="S171" s="463">
        <f t="shared" si="170"/>
        <v>0</v>
      </c>
      <c r="T171" s="471">
        <f t="shared" si="171"/>
        <v>0</v>
      </c>
      <c r="U171" s="463">
        <f t="shared" si="172"/>
        <v>0</v>
      </c>
      <c r="V171" s="471">
        <f t="shared" si="173"/>
        <v>0</v>
      </c>
      <c r="W171" s="463">
        <f t="shared" si="174"/>
        <v>0</v>
      </c>
      <c r="X171" s="471">
        <f t="shared" si="175"/>
        <v>0</v>
      </c>
      <c r="Y171" s="463">
        <f t="shared" si="176"/>
        <v>0</v>
      </c>
      <c r="Z171" s="471">
        <f t="shared" si="177"/>
        <v>0</v>
      </c>
      <c r="AA171" s="463">
        <f t="shared" si="178"/>
        <v>0</v>
      </c>
      <c r="AB171" s="471">
        <f t="shared" si="179"/>
        <v>0</v>
      </c>
      <c r="AC171" s="463">
        <f t="shared" si="180"/>
        <v>0</v>
      </c>
      <c r="AD171" s="471">
        <f t="shared" si="181"/>
        <v>0</v>
      </c>
      <c r="AE171" s="463">
        <f t="shared" si="182"/>
        <v>0</v>
      </c>
      <c r="AF171" s="471">
        <f t="shared" si="183"/>
        <v>0</v>
      </c>
      <c r="AG171" s="463">
        <f t="shared" si="184"/>
        <v>0</v>
      </c>
      <c r="AH171" s="471">
        <f t="shared" si="185"/>
        <v>0</v>
      </c>
      <c r="AI171" s="463">
        <f t="shared" si="186"/>
        <v>0</v>
      </c>
      <c r="AJ171" s="471">
        <f t="shared" si="187"/>
        <v>0</v>
      </c>
      <c r="AK171" s="463">
        <f t="shared" si="188"/>
        <v>0</v>
      </c>
      <c r="AL171" s="471">
        <f t="shared" si="189"/>
        <v>0</v>
      </c>
      <c r="AM171" s="463">
        <f t="shared" si="190"/>
        <v>0</v>
      </c>
      <c r="AN171" s="471">
        <f t="shared" si="191"/>
        <v>0</v>
      </c>
      <c r="AO171" s="463">
        <f t="shared" si="192"/>
        <v>0</v>
      </c>
      <c r="AP171" s="471">
        <f t="shared" si="193"/>
        <v>0</v>
      </c>
      <c r="AQ171" s="463">
        <f t="shared" si="194"/>
        <v>0</v>
      </c>
      <c r="AR171" s="471">
        <f t="shared" si="195"/>
        <v>0</v>
      </c>
      <c r="AS171" s="463">
        <f t="shared" si="196"/>
        <v>0</v>
      </c>
      <c r="AT171" s="471">
        <f t="shared" si="197"/>
        <v>0</v>
      </c>
      <c r="AU171" s="463">
        <f t="shared" si="198"/>
        <v>0</v>
      </c>
      <c r="AV171" s="471">
        <f t="shared" si="199"/>
        <v>0</v>
      </c>
      <c r="AW171" s="463">
        <f t="shared" si="200"/>
        <v>0</v>
      </c>
      <c r="AX171" s="471">
        <f t="shared" si="201"/>
        <v>0</v>
      </c>
      <c r="AY171" s="463">
        <f t="shared" si="202"/>
        <v>0</v>
      </c>
      <c r="AZ171" s="471">
        <f t="shared" si="203"/>
        <v>0</v>
      </c>
      <c r="BA171" s="463">
        <f t="shared" si="204"/>
        <v>0</v>
      </c>
      <c r="BB171" s="471">
        <f t="shared" si="205"/>
        <v>0</v>
      </c>
      <c r="BC171" s="463">
        <f t="shared" si="206"/>
        <v>0</v>
      </c>
      <c r="BD171" s="471">
        <f t="shared" si="207"/>
        <v>0</v>
      </c>
      <c r="BE171" s="463">
        <f t="shared" si="208"/>
        <v>0</v>
      </c>
      <c r="BF171" s="471">
        <f t="shared" si="209"/>
        <v>0</v>
      </c>
      <c r="BG171" s="463">
        <f t="shared" si="210"/>
        <v>0</v>
      </c>
      <c r="BH171" s="471">
        <f t="shared" si="211"/>
        <v>0</v>
      </c>
      <c r="BI171" s="463">
        <f t="shared" si="212"/>
        <v>0</v>
      </c>
      <c r="BJ171" s="471">
        <f t="shared" si="213"/>
        <v>0</v>
      </c>
      <c r="BK171" s="463">
        <f t="shared" si="214"/>
        <v>0</v>
      </c>
      <c r="BL171" s="471">
        <f t="shared" si="215"/>
        <v>0</v>
      </c>
      <c r="BM171" s="463">
        <f t="shared" si="216"/>
        <v>0</v>
      </c>
      <c r="BN171" s="471">
        <f t="shared" si="217"/>
        <v>0</v>
      </c>
      <c r="BO171" s="463">
        <f t="shared" si="218"/>
        <v>0</v>
      </c>
      <c r="BP171" s="471">
        <f t="shared" si="219"/>
        <v>0</v>
      </c>
      <c r="BQ171" s="463">
        <f t="shared" si="220"/>
        <v>0</v>
      </c>
    </row>
    <row r="172" spans="1:69" x14ac:dyDescent="0.15">
      <c r="A172" s="448" t="str">
        <f t="shared" si="221"/>
        <v/>
      </c>
      <c r="B172" s="465" t="s">
        <v>442</v>
      </c>
      <c r="C172" s="466"/>
      <c r="D172" s="467"/>
      <c r="E172" s="468"/>
      <c r="F172" s="466"/>
      <c r="G172" s="472" t="str">
        <f t="shared" si="97"/>
        <v/>
      </c>
      <c r="H172" s="470"/>
      <c r="I172" s="463">
        <f t="shared" si="222"/>
        <v>0</v>
      </c>
      <c r="J172" s="471">
        <f t="shared" si="223"/>
        <v>0</v>
      </c>
      <c r="K172" s="463">
        <f t="shared" si="224"/>
        <v>0</v>
      </c>
      <c r="L172" s="471">
        <f t="shared" si="225"/>
        <v>0</v>
      </c>
      <c r="M172" s="463">
        <f t="shared" si="226"/>
        <v>0</v>
      </c>
      <c r="N172" s="471">
        <f t="shared" si="165"/>
        <v>0</v>
      </c>
      <c r="O172" s="463">
        <f t="shared" si="166"/>
        <v>0</v>
      </c>
      <c r="P172" s="471">
        <f t="shared" si="167"/>
        <v>0</v>
      </c>
      <c r="Q172" s="463">
        <f t="shared" si="168"/>
        <v>0</v>
      </c>
      <c r="R172" s="471">
        <f t="shared" si="169"/>
        <v>0</v>
      </c>
      <c r="S172" s="463">
        <f t="shared" si="170"/>
        <v>0</v>
      </c>
      <c r="T172" s="471">
        <f t="shared" si="171"/>
        <v>0</v>
      </c>
      <c r="U172" s="463">
        <f t="shared" si="172"/>
        <v>0</v>
      </c>
      <c r="V172" s="471">
        <f t="shared" si="173"/>
        <v>0</v>
      </c>
      <c r="W172" s="463">
        <f t="shared" si="174"/>
        <v>0</v>
      </c>
      <c r="X172" s="471">
        <f t="shared" si="175"/>
        <v>0</v>
      </c>
      <c r="Y172" s="463">
        <f t="shared" si="176"/>
        <v>0</v>
      </c>
      <c r="Z172" s="471">
        <f t="shared" si="177"/>
        <v>0</v>
      </c>
      <c r="AA172" s="463">
        <f t="shared" si="178"/>
        <v>0</v>
      </c>
      <c r="AB172" s="471">
        <f t="shared" si="179"/>
        <v>0</v>
      </c>
      <c r="AC172" s="463">
        <f t="shared" si="180"/>
        <v>0</v>
      </c>
      <c r="AD172" s="471">
        <f t="shared" si="181"/>
        <v>0</v>
      </c>
      <c r="AE172" s="463">
        <f t="shared" si="182"/>
        <v>0</v>
      </c>
      <c r="AF172" s="471">
        <f t="shared" si="183"/>
        <v>0</v>
      </c>
      <c r="AG172" s="463">
        <f t="shared" si="184"/>
        <v>0</v>
      </c>
      <c r="AH172" s="471">
        <f t="shared" si="185"/>
        <v>0</v>
      </c>
      <c r="AI172" s="463">
        <f t="shared" si="186"/>
        <v>0</v>
      </c>
      <c r="AJ172" s="471">
        <f t="shared" si="187"/>
        <v>0</v>
      </c>
      <c r="AK172" s="463">
        <f t="shared" si="188"/>
        <v>0</v>
      </c>
      <c r="AL172" s="471">
        <f t="shared" si="189"/>
        <v>0</v>
      </c>
      <c r="AM172" s="463">
        <f t="shared" si="190"/>
        <v>0</v>
      </c>
      <c r="AN172" s="471">
        <f t="shared" si="191"/>
        <v>0</v>
      </c>
      <c r="AO172" s="463">
        <f t="shared" si="192"/>
        <v>0</v>
      </c>
      <c r="AP172" s="471">
        <f t="shared" si="193"/>
        <v>0</v>
      </c>
      <c r="AQ172" s="463">
        <f t="shared" si="194"/>
        <v>0</v>
      </c>
      <c r="AR172" s="471">
        <f t="shared" si="195"/>
        <v>0</v>
      </c>
      <c r="AS172" s="463">
        <f t="shared" si="196"/>
        <v>0</v>
      </c>
      <c r="AT172" s="471">
        <f t="shared" si="197"/>
        <v>0</v>
      </c>
      <c r="AU172" s="463">
        <f t="shared" si="198"/>
        <v>0</v>
      </c>
      <c r="AV172" s="471">
        <f t="shared" si="199"/>
        <v>0</v>
      </c>
      <c r="AW172" s="463">
        <f t="shared" si="200"/>
        <v>0</v>
      </c>
      <c r="AX172" s="471">
        <f t="shared" si="201"/>
        <v>0</v>
      </c>
      <c r="AY172" s="463">
        <f t="shared" si="202"/>
        <v>0</v>
      </c>
      <c r="AZ172" s="471">
        <f t="shared" si="203"/>
        <v>0</v>
      </c>
      <c r="BA172" s="463">
        <f t="shared" si="204"/>
        <v>0</v>
      </c>
      <c r="BB172" s="471">
        <f t="shared" si="205"/>
        <v>0</v>
      </c>
      <c r="BC172" s="463">
        <f t="shared" si="206"/>
        <v>0</v>
      </c>
      <c r="BD172" s="471">
        <f t="shared" si="207"/>
        <v>0</v>
      </c>
      <c r="BE172" s="463">
        <f t="shared" si="208"/>
        <v>0</v>
      </c>
      <c r="BF172" s="471">
        <f t="shared" si="209"/>
        <v>0</v>
      </c>
      <c r="BG172" s="463">
        <f t="shared" si="210"/>
        <v>0</v>
      </c>
      <c r="BH172" s="471">
        <f t="shared" si="211"/>
        <v>0</v>
      </c>
      <c r="BI172" s="463">
        <f t="shared" si="212"/>
        <v>0</v>
      </c>
      <c r="BJ172" s="471">
        <f t="shared" si="213"/>
        <v>0</v>
      </c>
      <c r="BK172" s="463">
        <f t="shared" si="214"/>
        <v>0</v>
      </c>
      <c r="BL172" s="471">
        <f t="shared" si="215"/>
        <v>0</v>
      </c>
      <c r="BM172" s="463">
        <f t="shared" si="216"/>
        <v>0</v>
      </c>
      <c r="BN172" s="471">
        <f t="shared" si="217"/>
        <v>0</v>
      </c>
      <c r="BO172" s="463">
        <f t="shared" si="218"/>
        <v>0</v>
      </c>
      <c r="BP172" s="471">
        <f t="shared" si="219"/>
        <v>0</v>
      </c>
      <c r="BQ172" s="463">
        <f t="shared" si="220"/>
        <v>0</v>
      </c>
    </row>
    <row r="173" spans="1:69" x14ac:dyDescent="0.15">
      <c r="A173" s="448" t="str">
        <f t="shared" si="221"/>
        <v/>
      </c>
      <c r="B173" s="465" t="s">
        <v>442</v>
      </c>
      <c r="C173" s="466"/>
      <c r="D173" s="467"/>
      <c r="E173" s="468"/>
      <c r="F173" s="466"/>
      <c r="G173" s="472" t="str">
        <f t="shared" si="97"/>
        <v/>
      </c>
      <c r="H173" s="470"/>
      <c r="I173" s="463">
        <f t="shared" si="222"/>
        <v>0</v>
      </c>
      <c r="J173" s="471">
        <f t="shared" si="223"/>
        <v>0</v>
      </c>
      <c r="K173" s="463">
        <f t="shared" si="224"/>
        <v>0</v>
      </c>
      <c r="L173" s="471">
        <f t="shared" si="225"/>
        <v>0</v>
      </c>
      <c r="M173" s="463">
        <f t="shared" si="226"/>
        <v>0</v>
      </c>
      <c r="N173" s="471">
        <f t="shared" si="165"/>
        <v>0</v>
      </c>
      <c r="O173" s="463">
        <f t="shared" si="166"/>
        <v>0</v>
      </c>
      <c r="P173" s="471">
        <f t="shared" si="167"/>
        <v>0</v>
      </c>
      <c r="Q173" s="463">
        <f t="shared" si="168"/>
        <v>0</v>
      </c>
      <c r="R173" s="471">
        <f t="shared" si="169"/>
        <v>0</v>
      </c>
      <c r="S173" s="463">
        <f t="shared" si="170"/>
        <v>0</v>
      </c>
      <c r="T173" s="471">
        <f t="shared" si="171"/>
        <v>0</v>
      </c>
      <c r="U173" s="463">
        <f t="shared" si="172"/>
        <v>0</v>
      </c>
      <c r="V173" s="471">
        <f t="shared" si="173"/>
        <v>0</v>
      </c>
      <c r="W173" s="463">
        <f t="shared" si="174"/>
        <v>0</v>
      </c>
      <c r="X173" s="471">
        <f t="shared" si="175"/>
        <v>0</v>
      </c>
      <c r="Y173" s="463">
        <f t="shared" si="176"/>
        <v>0</v>
      </c>
      <c r="Z173" s="471">
        <f t="shared" si="177"/>
        <v>0</v>
      </c>
      <c r="AA173" s="463">
        <f t="shared" si="178"/>
        <v>0</v>
      </c>
      <c r="AB173" s="471">
        <f t="shared" si="179"/>
        <v>0</v>
      </c>
      <c r="AC173" s="463">
        <f t="shared" si="180"/>
        <v>0</v>
      </c>
      <c r="AD173" s="471">
        <f t="shared" si="181"/>
        <v>0</v>
      </c>
      <c r="AE173" s="463">
        <f t="shared" si="182"/>
        <v>0</v>
      </c>
      <c r="AF173" s="471">
        <f t="shared" si="183"/>
        <v>0</v>
      </c>
      <c r="AG173" s="463">
        <f t="shared" si="184"/>
        <v>0</v>
      </c>
      <c r="AH173" s="471">
        <f t="shared" si="185"/>
        <v>0</v>
      </c>
      <c r="AI173" s="463">
        <f t="shared" si="186"/>
        <v>0</v>
      </c>
      <c r="AJ173" s="471">
        <f t="shared" si="187"/>
        <v>0</v>
      </c>
      <c r="AK173" s="463">
        <f t="shared" si="188"/>
        <v>0</v>
      </c>
      <c r="AL173" s="471">
        <f t="shared" si="189"/>
        <v>0</v>
      </c>
      <c r="AM173" s="463">
        <f t="shared" si="190"/>
        <v>0</v>
      </c>
      <c r="AN173" s="471">
        <f t="shared" si="191"/>
        <v>0</v>
      </c>
      <c r="AO173" s="463">
        <f t="shared" si="192"/>
        <v>0</v>
      </c>
      <c r="AP173" s="471">
        <f t="shared" si="193"/>
        <v>0</v>
      </c>
      <c r="AQ173" s="463">
        <f t="shared" si="194"/>
        <v>0</v>
      </c>
      <c r="AR173" s="471">
        <f t="shared" si="195"/>
        <v>0</v>
      </c>
      <c r="AS173" s="463">
        <f t="shared" si="196"/>
        <v>0</v>
      </c>
      <c r="AT173" s="471">
        <f t="shared" si="197"/>
        <v>0</v>
      </c>
      <c r="AU173" s="463">
        <f t="shared" si="198"/>
        <v>0</v>
      </c>
      <c r="AV173" s="471">
        <f t="shared" si="199"/>
        <v>0</v>
      </c>
      <c r="AW173" s="463">
        <f t="shared" si="200"/>
        <v>0</v>
      </c>
      <c r="AX173" s="471">
        <f t="shared" si="201"/>
        <v>0</v>
      </c>
      <c r="AY173" s="463">
        <f t="shared" si="202"/>
        <v>0</v>
      </c>
      <c r="AZ173" s="471">
        <f t="shared" si="203"/>
        <v>0</v>
      </c>
      <c r="BA173" s="463">
        <f t="shared" si="204"/>
        <v>0</v>
      </c>
      <c r="BB173" s="471">
        <f t="shared" si="205"/>
        <v>0</v>
      </c>
      <c r="BC173" s="463">
        <f t="shared" si="206"/>
        <v>0</v>
      </c>
      <c r="BD173" s="471">
        <f t="shared" si="207"/>
        <v>0</v>
      </c>
      <c r="BE173" s="463">
        <f t="shared" si="208"/>
        <v>0</v>
      </c>
      <c r="BF173" s="471">
        <f t="shared" si="209"/>
        <v>0</v>
      </c>
      <c r="BG173" s="463">
        <f t="shared" si="210"/>
        <v>0</v>
      </c>
      <c r="BH173" s="471">
        <f t="shared" si="211"/>
        <v>0</v>
      </c>
      <c r="BI173" s="463">
        <f t="shared" si="212"/>
        <v>0</v>
      </c>
      <c r="BJ173" s="471">
        <f t="shared" si="213"/>
        <v>0</v>
      </c>
      <c r="BK173" s="463">
        <f t="shared" si="214"/>
        <v>0</v>
      </c>
      <c r="BL173" s="471">
        <f t="shared" si="215"/>
        <v>0</v>
      </c>
      <c r="BM173" s="463">
        <f t="shared" si="216"/>
        <v>0</v>
      </c>
      <c r="BN173" s="471">
        <f t="shared" si="217"/>
        <v>0</v>
      </c>
      <c r="BO173" s="463">
        <f t="shared" si="218"/>
        <v>0</v>
      </c>
      <c r="BP173" s="471">
        <f t="shared" si="219"/>
        <v>0</v>
      </c>
      <c r="BQ173" s="463">
        <f t="shared" si="220"/>
        <v>0</v>
      </c>
    </row>
    <row r="174" spans="1:69" x14ac:dyDescent="0.15">
      <c r="A174" s="448" t="str">
        <f t="shared" si="221"/>
        <v/>
      </c>
      <c r="B174" s="465" t="s">
        <v>442</v>
      </c>
      <c r="C174" s="466"/>
      <c r="D174" s="467"/>
      <c r="E174" s="468"/>
      <c r="F174" s="466"/>
      <c r="G174" s="472" t="str">
        <f t="shared" si="97"/>
        <v/>
      </c>
      <c r="H174" s="470"/>
      <c r="I174" s="463">
        <f t="shared" si="222"/>
        <v>0</v>
      </c>
      <c r="J174" s="471">
        <f t="shared" si="223"/>
        <v>0</v>
      </c>
      <c r="K174" s="463">
        <f t="shared" si="224"/>
        <v>0</v>
      </c>
      <c r="L174" s="471">
        <f t="shared" si="225"/>
        <v>0</v>
      </c>
      <c r="M174" s="463">
        <f t="shared" si="226"/>
        <v>0</v>
      </c>
      <c r="N174" s="471">
        <f t="shared" si="165"/>
        <v>0</v>
      </c>
      <c r="O174" s="463">
        <f t="shared" si="166"/>
        <v>0</v>
      </c>
      <c r="P174" s="471">
        <f t="shared" si="167"/>
        <v>0</v>
      </c>
      <c r="Q174" s="463">
        <f t="shared" si="168"/>
        <v>0</v>
      </c>
      <c r="R174" s="471">
        <f t="shared" si="169"/>
        <v>0</v>
      </c>
      <c r="S174" s="463">
        <f t="shared" si="170"/>
        <v>0</v>
      </c>
      <c r="T174" s="471">
        <f t="shared" si="171"/>
        <v>0</v>
      </c>
      <c r="U174" s="463">
        <f t="shared" si="172"/>
        <v>0</v>
      </c>
      <c r="V174" s="471">
        <f t="shared" si="173"/>
        <v>0</v>
      </c>
      <c r="W174" s="463">
        <f t="shared" si="174"/>
        <v>0</v>
      </c>
      <c r="X174" s="471">
        <f t="shared" si="175"/>
        <v>0</v>
      </c>
      <c r="Y174" s="463">
        <f t="shared" si="176"/>
        <v>0</v>
      </c>
      <c r="Z174" s="471">
        <f t="shared" si="177"/>
        <v>0</v>
      </c>
      <c r="AA174" s="463">
        <f t="shared" si="178"/>
        <v>0</v>
      </c>
      <c r="AB174" s="471">
        <f t="shared" si="179"/>
        <v>0</v>
      </c>
      <c r="AC174" s="463">
        <f t="shared" si="180"/>
        <v>0</v>
      </c>
      <c r="AD174" s="471">
        <f t="shared" si="181"/>
        <v>0</v>
      </c>
      <c r="AE174" s="463">
        <f t="shared" si="182"/>
        <v>0</v>
      </c>
      <c r="AF174" s="471">
        <f t="shared" si="183"/>
        <v>0</v>
      </c>
      <c r="AG174" s="463">
        <f t="shared" si="184"/>
        <v>0</v>
      </c>
      <c r="AH174" s="471">
        <f t="shared" si="185"/>
        <v>0</v>
      </c>
      <c r="AI174" s="463">
        <f t="shared" si="186"/>
        <v>0</v>
      </c>
      <c r="AJ174" s="471">
        <f t="shared" si="187"/>
        <v>0</v>
      </c>
      <c r="AK174" s="463">
        <f t="shared" si="188"/>
        <v>0</v>
      </c>
      <c r="AL174" s="471">
        <f t="shared" si="189"/>
        <v>0</v>
      </c>
      <c r="AM174" s="463">
        <f t="shared" si="190"/>
        <v>0</v>
      </c>
      <c r="AN174" s="471">
        <f t="shared" si="191"/>
        <v>0</v>
      </c>
      <c r="AO174" s="463">
        <f t="shared" si="192"/>
        <v>0</v>
      </c>
      <c r="AP174" s="471">
        <f t="shared" si="193"/>
        <v>0</v>
      </c>
      <c r="AQ174" s="463">
        <f t="shared" si="194"/>
        <v>0</v>
      </c>
      <c r="AR174" s="471">
        <f t="shared" si="195"/>
        <v>0</v>
      </c>
      <c r="AS174" s="463">
        <f t="shared" si="196"/>
        <v>0</v>
      </c>
      <c r="AT174" s="471">
        <f t="shared" si="197"/>
        <v>0</v>
      </c>
      <c r="AU174" s="463">
        <f t="shared" si="198"/>
        <v>0</v>
      </c>
      <c r="AV174" s="471">
        <f t="shared" si="199"/>
        <v>0</v>
      </c>
      <c r="AW174" s="463">
        <f t="shared" si="200"/>
        <v>0</v>
      </c>
      <c r="AX174" s="471">
        <f t="shared" si="201"/>
        <v>0</v>
      </c>
      <c r="AY174" s="463">
        <f t="shared" si="202"/>
        <v>0</v>
      </c>
      <c r="AZ174" s="471">
        <f t="shared" si="203"/>
        <v>0</v>
      </c>
      <c r="BA174" s="463">
        <f t="shared" si="204"/>
        <v>0</v>
      </c>
      <c r="BB174" s="471">
        <f t="shared" si="205"/>
        <v>0</v>
      </c>
      <c r="BC174" s="463">
        <f t="shared" si="206"/>
        <v>0</v>
      </c>
      <c r="BD174" s="471">
        <f t="shared" si="207"/>
        <v>0</v>
      </c>
      <c r="BE174" s="463">
        <f t="shared" si="208"/>
        <v>0</v>
      </c>
      <c r="BF174" s="471">
        <f t="shared" si="209"/>
        <v>0</v>
      </c>
      <c r="BG174" s="463">
        <f t="shared" si="210"/>
        <v>0</v>
      </c>
      <c r="BH174" s="471">
        <f t="shared" si="211"/>
        <v>0</v>
      </c>
      <c r="BI174" s="463">
        <f t="shared" si="212"/>
        <v>0</v>
      </c>
      <c r="BJ174" s="471">
        <f t="shared" si="213"/>
        <v>0</v>
      </c>
      <c r="BK174" s="463">
        <f t="shared" si="214"/>
        <v>0</v>
      </c>
      <c r="BL174" s="471">
        <f t="shared" si="215"/>
        <v>0</v>
      </c>
      <c r="BM174" s="463">
        <f t="shared" si="216"/>
        <v>0</v>
      </c>
      <c r="BN174" s="471">
        <f t="shared" si="217"/>
        <v>0</v>
      </c>
      <c r="BO174" s="463">
        <f t="shared" si="218"/>
        <v>0</v>
      </c>
      <c r="BP174" s="471">
        <f t="shared" si="219"/>
        <v>0</v>
      </c>
      <c r="BQ174" s="463">
        <f t="shared" si="220"/>
        <v>0</v>
      </c>
    </row>
    <row r="175" spans="1:69" x14ac:dyDescent="0.15">
      <c r="A175" s="448" t="str">
        <f t="shared" si="221"/>
        <v/>
      </c>
      <c r="B175" s="465" t="s">
        <v>442</v>
      </c>
      <c r="C175" s="466"/>
      <c r="D175" s="467"/>
      <c r="E175" s="468"/>
      <c r="F175" s="466"/>
      <c r="G175" s="472" t="str">
        <f t="shared" si="97"/>
        <v/>
      </c>
      <c r="H175" s="470"/>
      <c r="I175" s="463">
        <f t="shared" si="222"/>
        <v>0</v>
      </c>
      <c r="J175" s="471">
        <f t="shared" si="223"/>
        <v>0</v>
      </c>
      <c r="K175" s="463">
        <f t="shared" si="224"/>
        <v>0</v>
      </c>
      <c r="L175" s="471">
        <f t="shared" si="225"/>
        <v>0</v>
      </c>
      <c r="M175" s="463">
        <f t="shared" si="226"/>
        <v>0</v>
      </c>
      <c r="N175" s="471">
        <f t="shared" si="165"/>
        <v>0</v>
      </c>
      <c r="O175" s="463">
        <f t="shared" si="166"/>
        <v>0</v>
      </c>
      <c r="P175" s="471">
        <f t="shared" si="167"/>
        <v>0</v>
      </c>
      <c r="Q175" s="463">
        <f t="shared" si="168"/>
        <v>0</v>
      </c>
      <c r="R175" s="471">
        <f t="shared" si="169"/>
        <v>0</v>
      </c>
      <c r="S175" s="463">
        <f t="shared" si="170"/>
        <v>0</v>
      </c>
      <c r="T175" s="471">
        <f t="shared" si="171"/>
        <v>0</v>
      </c>
      <c r="U175" s="463">
        <f t="shared" si="172"/>
        <v>0</v>
      </c>
      <c r="V175" s="471">
        <f t="shared" si="173"/>
        <v>0</v>
      </c>
      <c r="W175" s="463">
        <f t="shared" si="174"/>
        <v>0</v>
      </c>
      <c r="X175" s="471">
        <f t="shared" si="175"/>
        <v>0</v>
      </c>
      <c r="Y175" s="463">
        <f t="shared" si="176"/>
        <v>0</v>
      </c>
      <c r="Z175" s="471">
        <f t="shared" si="177"/>
        <v>0</v>
      </c>
      <c r="AA175" s="463">
        <f t="shared" si="178"/>
        <v>0</v>
      </c>
      <c r="AB175" s="471">
        <f t="shared" si="179"/>
        <v>0</v>
      </c>
      <c r="AC175" s="463">
        <f t="shared" si="180"/>
        <v>0</v>
      </c>
      <c r="AD175" s="471">
        <f t="shared" si="181"/>
        <v>0</v>
      </c>
      <c r="AE175" s="463">
        <f t="shared" si="182"/>
        <v>0</v>
      </c>
      <c r="AF175" s="471">
        <f t="shared" si="183"/>
        <v>0</v>
      </c>
      <c r="AG175" s="463">
        <f t="shared" si="184"/>
        <v>0</v>
      </c>
      <c r="AH175" s="471">
        <f t="shared" si="185"/>
        <v>0</v>
      </c>
      <c r="AI175" s="463">
        <f t="shared" si="186"/>
        <v>0</v>
      </c>
      <c r="AJ175" s="471">
        <f t="shared" si="187"/>
        <v>0</v>
      </c>
      <c r="AK175" s="463">
        <f t="shared" si="188"/>
        <v>0</v>
      </c>
      <c r="AL175" s="471">
        <f t="shared" si="189"/>
        <v>0</v>
      </c>
      <c r="AM175" s="463">
        <f t="shared" si="190"/>
        <v>0</v>
      </c>
      <c r="AN175" s="471">
        <f t="shared" si="191"/>
        <v>0</v>
      </c>
      <c r="AO175" s="463">
        <f t="shared" si="192"/>
        <v>0</v>
      </c>
      <c r="AP175" s="471">
        <f t="shared" si="193"/>
        <v>0</v>
      </c>
      <c r="AQ175" s="463">
        <f t="shared" si="194"/>
        <v>0</v>
      </c>
      <c r="AR175" s="471">
        <f t="shared" si="195"/>
        <v>0</v>
      </c>
      <c r="AS175" s="463">
        <f t="shared" si="196"/>
        <v>0</v>
      </c>
      <c r="AT175" s="471">
        <f t="shared" si="197"/>
        <v>0</v>
      </c>
      <c r="AU175" s="463">
        <f t="shared" si="198"/>
        <v>0</v>
      </c>
      <c r="AV175" s="471">
        <f t="shared" si="199"/>
        <v>0</v>
      </c>
      <c r="AW175" s="463">
        <f t="shared" si="200"/>
        <v>0</v>
      </c>
      <c r="AX175" s="471">
        <f t="shared" si="201"/>
        <v>0</v>
      </c>
      <c r="AY175" s="463">
        <f t="shared" si="202"/>
        <v>0</v>
      </c>
      <c r="AZ175" s="471">
        <f t="shared" si="203"/>
        <v>0</v>
      </c>
      <c r="BA175" s="463">
        <f t="shared" si="204"/>
        <v>0</v>
      </c>
      <c r="BB175" s="471">
        <f t="shared" si="205"/>
        <v>0</v>
      </c>
      <c r="BC175" s="463">
        <f t="shared" si="206"/>
        <v>0</v>
      </c>
      <c r="BD175" s="471">
        <f t="shared" si="207"/>
        <v>0</v>
      </c>
      <c r="BE175" s="463">
        <f t="shared" si="208"/>
        <v>0</v>
      </c>
      <c r="BF175" s="471">
        <f t="shared" si="209"/>
        <v>0</v>
      </c>
      <c r="BG175" s="463">
        <f t="shared" si="210"/>
        <v>0</v>
      </c>
      <c r="BH175" s="471">
        <f t="shared" si="211"/>
        <v>0</v>
      </c>
      <c r="BI175" s="463">
        <f t="shared" si="212"/>
        <v>0</v>
      </c>
      <c r="BJ175" s="471">
        <f t="shared" si="213"/>
        <v>0</v>
      </c>
      <c r="BK175" s="463">
        <f t="shared" si="214"/>
        <v>0</v>
      </c>
      <c r="BL175" s="471">
        <f t="shared" si="215"/>
        <v>0</v>
      </c>
      <c r="BM175" s="463">
        <f t="shared" si="216"/>
        <v>0</v>
      </c>
      <c r="BN175" s="471">
        <f t="shared" si="217"/>
        <v>0</v>
      </c>
      <c r="BO175" s="463">
        <f t="shared" si="218"/>
        <v>0</v>
      </c>
      <c r="BP175" s="471">
        <f t="shared" si="219"/>
        <v>0</v>
      </c>
      <c r="BQ175" s="463">
        <f t="shared" si="220"/>
        <v>0</v>
      </c>
    </row>
    <row r="176" spans="1:69" x14ac:dyDescent="0.15">
      <c r="A176" s="448" t="str">
        <f t="shared" si="221"/>
        <v/>
      </c>
      <c r="B176" s="465" t="s">
        <v>442</v>
      </c>
      <c r="C176" s="466"/>
      <c r="D176" s="467"/>
      <c r="E176" s="468"/>
      <c r="F176" s="466"/>
      <c r="G176" s="472" t="str">
        <f t="shared" si="97"/>
        <v/>
      </c>
      <c r="H176" s="470"/>
      <c r="I176" s="463">
        <f t="shared" si="222"/>
        <v>0</v>
      </c>
      <c r="J176" s="471">
        <f t="shared" si="223"/>
        <v>0</v>
      </c>
      <c r="K176" s="463">
        <f t="shared" si="224"/>
        <v>0</v>
      </c>
      <c r="L176" s="471">
        <f t="shared" si="225"/>
        <v>0</v>
      </c>
      <c r="M176" s="463">
        <f t="shared" si="226"/>
        <v>0</v>
      </c>
      <c r="N176" s="471">
        <f t="shared" si="165"/>
        <v>0</v>
      </c>
      <c r="O176" s="463">
        <f t="shared" si="166"/>
        <v>0</v>
      </c>
      <c r="P176" s="471">
        <f t="shared" si="167"/>
        <v>0</v>
      </c>
      <c r="Q176" s="463">
        <f t="shared" si="168"/>
        <v>0</v>
      </c>
      <c r="R176" s="471">
        <f t="shared" si="169"/>
        <v>0</v>
      </c>
      <c r="S176" s="463">
        <f t="shared" si="170"/>
        <v>0</v>
      </c>
      <c r="T176" s="471">
        <f t="shared" si="171"/>
        <v>0</v>
      </c>
      <c r="U176" s="463">
        <f t="shared" si="172"/>
        <v>0</v>
      </c>
      <c r="V176" s="471">
        <f t="shared" si="173"/>
        <v>0</v>
      </c>
      <c r="W176" s="463">
        <f t="shared" si="174"/>
        <v>0</v>
      </c>
      <c r="X176" s="471">
        <f t="shared" si="175"/>
        <v>0</v>
      </c>
      <c r="Y176" s="463">
        <f t="shared" si="176"/>
        <v>0</v>
      </c>
      <c r="Z176" s="471">
        <f t="shared" si="177"/>
        <v>0</v>
      </c>
      <c r="AA176" s="463">
        <f t="shared" si="178"/>
        <v>0</v>
      </c>
      <c r="AB176" s="471">
        <f t="shared" si="179"/>
        <v>0</v>
      </c>
      <c r="AC176" s="463">
        <f t="shared" si="180"/>
        <v>0</v>
      </c>
      <c r="AD176" s="471">
        <f t="shared" si="181"/>
        <v>0</v>
      </c>
      <c r="AE176" s="463">
        <f t="shared" si="182"/>
        <v>0</v>
      </c>
      <c r="AF176" s="471">
        <f t="shared" si="183"/>
        <v>0</v>
      </c>
      <c r="AG176" s="463">
        <f t="shared" si="184"/>
        <v>0</v>
      </c>
      <c r="AH176" s="471">
        <f t="shared" si="185"/>
        <v>0</v>
      </c>
      <c r="AI176" s="463">
        <f t="shared" si="186"/>
        <v>0</v>
      </c>
      <c r="AJ176" s="471">
        <f t="shared" si="187"/>
        <v>0</v>
      </c>
      <c r="AK176" s="463">
        <f t="shared" si="188"/>
        <v>0</v>
      </c>
      <c r="AL176" s="471">
        <f t="shared" si="189"/>
        <v>0</v>
      </c>
      <c r="AM176" s="463">
        <f t="shared" si="190"/>
        <v>0</v>
      </c>
      <c r="AN176" s="471">
        <f t="shared" si="191"/>
        <v>0</v>
      </c>
      <c r="AO176" s="463">
        <f t="shared" si="192"/>
        <v>0</v>
      </c>
      <c r="AP176" s="471">
        <f t="shared" si="193"/>
        <v>0</v>
      </c>
      <c r="AQ176" s="463">
        <f t="shared" si="194"/>
        <v>0</v>
      </c>
      <c r="AR176" s="471">
        <f t="shared" si="195"/>
        <v>0</v>
      </c>
      <c r="AS176" s="463">
        <f t="shared" si="196"/>
        <v>0</v>
      </c>
      <c r="AT176" s="471">
        <f t="shared" si="197"/>
        <v>0</v>
      </c>
      <c r="AU176" s="463">
        <f t="shared" si="198"/>
        <v>0</v>
      </c>
      <c r="AV176" s="471">
        <f t="shared" si="199"/>
        <v>0</v>
      </c>
      <c r="AW176" s="463">
        <f t="shared" si="200"/>
        <v>0</v>
      </c>
      <c r="AX176" s="471">
        <f t="shared" si="201"/>
        <v>0</v>
      </c>
      <c r="AY176" s="463">
        <f t="shared" si="202"/>
        <v>0</v>
      </c>
      <c r="AZ176" s="471">
        <f t="shared" si="203"/>
        <v>0</v>
      </c>
      <c r="BA176" s="463">
        <f t="shared" si="204"/>
        <v>0</v>
      </c>
      <c r="BB176" s="471">
        <f t="shared" si="205"/>
        <v>0</v>
      </c>
      <c r="BC176" s="463">
        <f t="shared" si="206"/>
        <v>0</v>
      </c>
      <c r="BD176" s="471">
        <f t="shared" si="207"/>
        <v>0</v>
      </c>
      <c r="BE176" s="463">
        <f t="shared" si="208"/>
        <v>0</v>
      </c>
      <c r="BF176" s="471">
        <f t="shared" si="209"/>
        <v>0</v>
      </c>
      <c r="BG176" s="463">
        <f t="shared" si="210"/>
        <v>0</v>
      </c>
      <c r="BH176" s="471">
        <f t="shared" si="211"/>
        <v>0</v>
      </c>
      <c r="BI176" s="463">
        <f t="shared" si="212"/>
        <v>0</v>
      </c>
      <c r="BJ176" s="471">
        <f t="shared" si="213"/>
        <v>0</v>
      </c>
      <c r="BK176" s="463">
        <f t="shared" si="214"/>
        <v>0</v>
      </c>
      <c r="BL176" s="471">
        <f t="shared" si="215"/>
        <v>0</v>
      </c>
      <c r="BM176" s="463">
        <f t="shared" si="216"/>
        <v>0</v>
      </c>
      <c r="BN176" s="471">
        <f t="shared" si="217"/>
        <v>0</v>
      </c>
      <c r="BO176" s="463">
        <f t="shared" si="218"/>
        <v>0</v>
      </c>
      <c r="BP176" s="471">
        <f t="shared" si="219"/>
        <v>0</v>
      </c>
      <c r="BQ176" s="463">
        <f t="shared" si="220"/>
        <v>0</v>
      </c>
    </row>
    <row r="177" spans="1:69" x14ac:dyDescent="0.15">
      <c r="A177" s="448" t="str">
        <f t="shared" si="221"/>
        <v/>
      </c>
      <c r="B177" s="465" t="s">
        <v>442</v>
      </c>
      <c r="C177" s="466"/>
      <c r="D177" s="467"/>
      <c r="E177" s="468"/>
      <c r="F177" s="466"/>
      <c r="G177" s="472" t="str">
        <f t="shared" si="97"/>
        <v/>
      </c>
      <c r="H177" s="470"/>
      <c r="I177" s="463">
        <f t="shared" si="222"/>
        <v>0</v>
      </c>
      <c r="J177" s="471">
        <f t="shared" si="223"/>
        <v>0</v>
      </c>
      <c r="K177" s="463">
        <f t="shared" si="224"/>
        <v>0</v>
      </c>
      <c r="L177" s="471">
        <f t="shared" si="225"/>
        <v>0</v>
      </c>
      <c r="M177" s="463">
        <f t="shared" si="226"/>
        <v>0</v>
      </c>
      <c r="N177" s="471">
        <f t="shared" si="165"/>
        <v>0</v>
      </c>
      <c r="O177" s="463">
        <f t="shared" si="166"/>
        <v>0</v>
      </c>
      <c r="P177" s="471">
        <f t="shared" si="167"/>
        <v>0</v>
      </c>
      <c r="Q177" s="463">
        <f t="shared" si="168"/>
        <v>0</v>
      </c>
      <c r="R177" s="471">
        <f t="shared" si="169"/>
        <v>0</v>
      </c>
      <c r="S177" s="463">
        <f t="shared" si="170"/>
        <v>0</v>
      </c>
      <c r="T177" s="471">
        <f t="shared" si="171"/>
        <v>0</v>
      </c>
      <c r="U177" s="463">
        <f t="shared" si="172"/>
        <v>0</v>
      </c>
      <c r="V177" s="471">
        <f t="shared" si="173"/>
        <v>0</v>
      </c>
      <c r="W177" s="463">
        <f t="shared" si="174"/>
        <v>0</v>
      </c>
      <c r="X177" s="471">
        <f t="shared" si="175"/>
        <v>0</v>
      </c>
      <c r="Y177" s="463">
        <f t="shared" si="176"/>
        <v>0</v>
      </c>
      <c r="Z177" s="471">
        <f t="shared" si="177"/>
        <v>0</v>
      </c>
      <c r="AA177" s="463">
        <f t="shared" si="178"/>
        <v>0</v>
      </c>
      <c r="AB177" s="471">
        <f t="shared" si="179"/>
        <v>0</v>
      </c>
      <c r="AC177" s="463">
        <f t="shared" si="180"/>
        <v>0</v>
      </c>
      <c r="AD177" s="471">
        <f t="shared" si="181"/>
        <v>0</v>
      </c>
      <c r="AE177" s="463">
        <f t="shared" si="182"/>
        <v>0</v>
      </c>
      <c r="AF177" s="471">
        <f t="shared" si="183"/>
        <v>0</v>
      </c>
      <c r="AG177" s="463">
        <f t="shared" si="184"/>
        <v>0</v>
      </c>
      <c r="AH177" s="471">
        <f t="shared" si="185"/>
        <v>0</v>
      </c>
      <c r="AI177" s="463">
        <f t="shared" si="186"/>
        <v>0</v>
      </c>
      <c r="AJ177" s="471">
        <f t="shared" si="187"/>
        <v>0</v>
      </c>
      <c r="AK177" s="463">
        <f t="shared" si="188"/>
        <v>0</v>
      </c>
      <c r="AL177" s="471">
        <f t="shared" si="189"/>
        <v>0</v>
      </c>
      <c r="AM177" s="463">
        <f t="shared" si="190"/>
        <v>0</v>
      </c>
      <c r="AN177" s="471">
        <f t="shared" si="191"/>
        <v>0</v>
      </c>
      <c r="AO177" s="463">
        <f t="shared" si="192"/>
        <v>0</v>
      </c>
      <c r="AP177" s="471">
        <f t="shared" si="193"/>
        <v>0</v>
      </c>
      <c r="AQ177" s="463">
        <f t="shared" si="194"/>
        <v>0</v>
      </c>
      <c r="AR177" s="471">
        <f t="shared" si="195"/>
        <v>0</v>
      </c>
      <c r="AS177" s="463">
        <f t="shared" si="196"/>
        <v>0</v>
      </c>
      <c r="AT177" s="471">
        <f t="shared" si="197"/>
        <v>0</v>
      </c>
      <c r="AU177" s="463">
        <f t="shared" si="198"/>
        <v>0</v>
      </c>
      <c r="AV177" s="471">
        <f t="shared" si="199"/>
        <v>0</v>
      </c>
      <c r="AW177" s="463">
        <f t="shared" si="200"/>
        <v>0</v>
      </c>
      <c r="AX177" s="471">
        <f t="shared" si="201"/>
        <v>0</v>
      </c>
      <c r="AY177" s="463">
        <f t="shared" si="202"/>
        <v>0</v>
      </c>
      <c r="AZ177" s="471">
        <f t="shared" si="203"/>
        <v>0</v>
      </c>
      <c r="BA177" s="463">
        <f t="shared" si="204"/>
        <v>0</v>
      </c>
      <c r="BB177" s="471">
        <f t="shared" si="205"/>
        <v>0</v>
      </c>
      <c r="BC177" s="463">
        <f t="shared" si="206"/>
        <v>0</v>
      </c>
      <c r="BD177" s="471">
        <f t="shared" si="207"/>
        <v>0</v>
      </c>
      <c r="BE177" s="463">
        <f t="shared" si="208"/>
        <v>0</v>
      </c>
      <c r="BF177" s="471">
        <f t="shared" si="209"/>
        <v>0</v>
      </c>
      <c r="BG177" s="463">
        <f t="shared" si="210"/>
        <v>0</v>
      </c>
      <c r="BH177" s="471">
        <f t="shared" si="211"/>
        <v>0</v>
      </c>
      <c r="BI177" s="463">
        <f t="shared" si="212"/>
        <v>0</v>
      </c>
      <c r="BJ177" s="471">
        <f t="shared" si="213"/>
        <v>0</v>
      </c>
      <c r="BK177" s="463">
        <f t="shared" si="214"/>
        <v>0</v>
      </c>
      <c r="BL177" s="471">
        <f t="shared" si="215"/>
        <v>0</v>
      </c>
      <c r="BM177" s="463">
        <f t="shared" si="216"/>
        <v>0</v>
      </c>
      <c r="BN177" s="471">
        <f t="shared" si="217"/>
        <v>0</v>
      </c>
      <c r="BO177" s="463">
        <f t="shared" si="218"/>
        <v>0</v>
      </c>
      <c r="BP177" s="471">
        <f t="shared" si="219"/>
        <v>0</v>
      </c>
      <c r="BQ177" s="463">
        <f t="shared" si="220"/>
        <v>0</v>
      </c>
    </row>
    <row r="178" spans="1:69" x14ac:dyDescent="0.15">
      <c r="A178" s="448" t="str">
        <f t="shared" si="221"/>
        <v/>
      </c>
      <c r="B178" s="465" t="s">
        <v>442</v>
      </c>
      <c r="C178" s="466"/>
      <c r="D178" s="467"/>
      <c r="E178" s="468"/>
      <c r="F178" s="466"/>
      <c r="G178" s="472" t="str">
        <f t="shared" si="97"/>
        <v/>
      </c>
      <c r="H178" s="470"/>
      <c r="I178" s="463">
        <f t="shared" si="222"/>
        <v>0</v>
      </c>
      <c r="J178" s="471">
        <f t="shared" si="223"/>
        <v>0</v>
      </c>
      <c r="K178" s="463">
        <f t="shared" si="224"/>
        <v>0</v>
      </c>
      <c r="L178" s="471">
        <f t="shared" si="225"/>
        <v>0</v>
      </c>
      <c r="M178" s="463">
        <f t="shared" si="226"/>
        <v>0</v>
      </c>
      <c r="N178" s="471">
        <f t="shared" si="165"/>
        <v>0</v>
      </c>
      <c r="O178" s="463">
        <f t="shared" si="166"/>
        <v>0</v>
      </c>
      <c r="P178" s="471">
        <f t="shared" si="167"/>
        <v>0</v>
      </c>
      <c r="Q178" s="463">
        <f t="shared" si="168"/>
        <v>0</v>
      </c>
      <c r="R178" s="471">
        <f t="shared" si="169"/>
        <v>0</v>
      </c>
      <c r="S178" s="463">
        <f t="shared" si="170"/>
        <v>0</v>
      </c>
      <c r="T178" s="471">
        <f t="shared" si="171"/>
        <v>0</v>
      </c>
      <c r="U178" s="463">
        <f t="shared" si="172"/>
        <v>0</v>
      </c>
      <c r="V178" s="471">
        <f t="shared" si="173"/>
        <v>0</v>
      </c>
      <c r="W178" s="463">
        <f t="shared" si="174"/>
        <v>0</v>
      </c>
      <c r="X178" s="471">
        <f t="shared" si="175"/>
        <v>0</v>
      </c>
      <c r="Y178" s="463">
        <f t="shared" si="176"/>
        <v>0</v>
      </c>
      <c r="Z178" s="471">
        <f t="shared" si="177"/>
        <v>0</v>
      </c>
      <c r="AA178" s="463">
        <f t="shared" si="178"/>
        <v>0</v>
      </c>
      <c r="AB178" s="471">
        <f t="shared" si="179"/>
        <v>0</v>
      </c>
      <c r="AC178" s="463">
        <f t="shared" si="180"/>
        <v>0</v>
      </c>
      <c r="AD178" s="471">
        <f t="shared" si="181"/>
        <v>0</v>
      </c>
      <c r="AE178" s="463">
        <f t="shared" si="182"/>
        <v>0</v>
      </c>
      <c r="AF178" s="471">
        <f t="shared" si="183"/>
        <v>0</v>
      </c>
      <c r="AG178" s="463">
        <f t="shared" si="184"/>
        <v>0</v>
      </c>
      <c r="AH178" s="471">
        <f t="shared" si="185"/>
        <v>0</v>
      </c>
      <c r="AI178" s="463">
        <f t="shared" si="186"/>
        <v>0</v>
      </c>
      <c r="AJ178" s="471">
        <f t="shared" si="187"/>
        <v>0</v>
      </c>
      <c r="AK178" s="463">
        <f t="shared" si="188"/>
        <v>0</v>
      </c>
      <c r="AL178" s="471">
        <f t="shared" si="189"/>
        <v>0</v>
      </c>
      <c r="AM178" s="463">
        <f t="shared" si="190"/>
        <v>0</v>
      </c>
      <c r="AN178" s="471">
        <f t="shared" si="191"/>
        <v>0</v>
      </c>
      <c r="AO178" s="463">
        <f t="shared" si="192"/>
        <v>0</v>
      </c>
      <c r="AP178" s="471">
        <f t="shared" si="193"/>
        <v>0</v>
      </c>
      <c r="AQ178" s="463">
        <f t="shared" si="194"/>
        <v>0</v>
      </c>
      <c r="AR178" s="471">
        <f t="shared" si="195"/>
        <v>0</v>
      </c>
      <c r="AS178" s="463">
        <f t="shared" si="196"/>
        <v>0</v>
      </c>
      <c r="AT178" s="471">
        <f t="shared" si="197"/>
        <v>0</v>
      </c>
      <c r="AU178" s="463">
        <f t="shared" si="198"/>
        <v>0</v>
      </c>
      <c r="AV178" s="471">
        <f t="shared" si="199"/>
        <v>0</v>
      </c>
      <c r="AW178" s="463">
        <f t="shared" si="200"/>
        <v>0</v>
      </c>
      <c r="AX178" s="471">
        <f t="shared" si="201"/>
        <v>0</v>
      </c>
      <c r="AY178" s="463">
        <f t="shared" si="202"/>
        <v>0</v>
      </c>
      <c r="AZ178" s="471">
        <f t="shared" si="203"/>
        <v>0</v>
      </c>
      <c r="BA178" s="463">
        <f t="shared" si="204"/>
        <v>0</v>
      </c>
      <c r="BB178" s="471">
        <f t="shared" si="205"/>
        <v>0</v>
      </c>
      <c r="BC178" s="463">
        <f t="shared" si="206"/>
        <v>0</v>
      </c>
      <c r="BD178" s="471">
        <f t="shared" si="207"/>
        <v>0</v>
      </c>
      <c r="BE178" s="463">
        <f t="shared" si="208"/>
        <v>0</v>
      </c>
      <c r="BF178" s="471">
        <f t="shared" si="209"/>
        <v>0</v>
      </c>
      <c r="BG178" s="463">
        <f t="shared" si="210"/>
        <v>0</v>
      </c>
      <c r="BH178" s="471">
        <f t="shared" si="211"/>
        <v>0</v>
      </c>
      <c r="BI178" s="463">
        <f t="shared" si="212"/>
        <v>0</v>
      </c>
      <c r="BJ178" s="471">
        <f t="shared" si="213"/>
        <v>0</v>
      </c>
      <c r="BK178" s="463">
        <f t="shared" si="214"/>
        <v>0</v>
      </c>
      <c r="BL178" s="471">
        <f t="shared" si="215"/>
        <v>0</v>
      </c>
      <c r="BM178" s="463">
        <f t="shared" si="216"/>
        <v>0</v>
      </c>
      <c r="BN178" s="471">
        <f t="shared" si="217"/>
        <v>0</v>
      </c>
      <c r="BO178" s="463">
        <f t="shared" si="218"/>
        <v>0</v>
      </c>
      <c r="BP178" s="471">
        <f t="shared" si="219"/>
        <v>0</v>
      </c>
      <c r="BQ178" s="463">
        <f t="shared" si="220"/>
        <v>0</v>
      </c>
    </row>
    <row r="179" spans="1:69" x14ac:dyDescent="0.15">
      <c r="A179" s="448" t="str">
        <f t="shared" si="221"/>
        <v/>
      </c>
      <c r="B179" s="465" t="s">
        <v>442</v>
      </c>
      <c r="C179" s="466"/>
      <c r="D179" s="467"/>
      <c r="E179" s="468"/>
      <c r="F179" s="466"/>
      <c r="G179" s="472" t="str">
        <f t="shared" si="97"/>
        <v/>
      </c>
      <c r="H179" s="470"/>
      <c r="I179" s="463">
        <f t="shared" si="222"/>
        <v>0</v>
      </c>
      <c r="J179" s="471">
        <f t="shared" si="223"/>
        <v>0</v>
      </c>
      <c r="K179" s="463">
        <f t="shared" si="224"/>
        <v>0</v>
      </c>
      <c r="L179" s="471">
        <f t="shared" si="225"/>
        <v>0</v>
      </c>
      <c r="M179" s="463">
        <f t="shared" si="226"/>
        <v>0</v>
      </c>
      <c r="N179" s="471">
        <f t="shared" si="165"/>
        <v>0</v>
      </c>
      <c r="O179" s="463">
        <f t="shared" si="166"/>
        <v>0</v>
      </c>
      <c r="P179" s="471">
        <f t="shared" si="167"/>
        <v>0</v>
      </c>
      <c r="Q179" s="463">
        <f t="shared" si="168"/>
        <v>0</v>
      </c>
      <c r="R179" s="471">
        <f t="shared" si="169"/>
        <v>0</v>
      </c>
      <c r="S179" s="463">
        <f t="shared" si="170"/>
        <v>0</v>
      </c>
      <c r="T179" s="471">
        <f t="shared" si="171"/>
        <v>0</v>
      </c>
      <c r="U179" s="463">
        <f t="shared" si="172"/>
        <v>0</v>
      </c>
      <c r="V179" s="471">
        <f t="shared" si="173"/>
        <v>0</v>
      </c>
      <c r="W179" s="463">
        <f t="shared" si="174"/>
        <v>0</v>
      </c>
      <c r="X179" s="471">
        <f t="shared" si="175"/>
        <v>0</v>
      </c>
      <c r="Y179" s="463">
        <f t="shared" si="176"/>
        <v>0</v>
      </c>
      <c r="Z179" s="471">
        <f t="shared" si="177"/>
        <v>0</v>
      </c>
      <c r="AA179" s="463">
        <f t="shared" si="178"/>
        <v>0</v>
      </c>
      <c r="AB179" s="471">
        <f t="shared" si="179"/>
        <v>0</v>
      </c>
      <c r="AC179" s="463">
        <f t="shared" si="180"/>
        <v>0</v>
      </c>
      <c r="AD179" s="471">
        <f t="shared" si="181"/>
        <v>0</v>
      </c>
      <c r="AE179" s="463">
        <f t="shared" si="182"/>
        <v>0</v>
      </c>
      <c r="AF179" s="471">
        <f t="shared" si="183"/>
        <v>0</v>
      </c>
      <c r="AG179" s="463">
        <f t="shared" si="184"/>
        <v>0</v>
      </c>
      <c r="AH179" s="471">
        <f t="shared" si="185"/>
        <v>0</v>
      </c>
      <c r="AI179" s="463">
        <f t="shared" si="186"/>
        <v>0</v>
      </c>
      <c r="AJ179" s="471">
        <f t="shared" si="187"/>
        <v>0</v>
      </c>
      <c r="AK179" s="463">
        <f t="shared" si="188"/>
        <v>0</v>
      </c>
      <c r="AL179" s="471">
        <f t="shared" si="189"/>
        <v>0</v>
      </c>
      <c r="AM179" s="463">
        <f t="shared" si="190"/>
        <v>0</v>
      </c>
      <c r="AN179" s="471">
        <f t="shared" si="191"/>
        <v>0</v>
      </c>
      <c r="AO179" s="463">
        <f t="shared" si="192"/>
        <v>0</v>
      </c>
      <c r="AP179" s="471">
        <f t="shared" si="193"/>
        <v>0</v>
      </c>
      <c r="AQ179" s="463">
        <f t="shared" si="194"/>
        <v>0</v>
      </c>
      <c r="AR179" s="471">
        <f t="shared" si="195"/>
        <v>0</v>
      </c>
      <c r="AS179" s="463">
        <f t="shared" si="196"/>
        <v>0</v>
      </c>
      <c r="AT179" s="471">
        <f t="shared" si="197"/>
        <v>0</v>
      </c>
      <c r="AU179" s="463">
        <f t="shared" si="198"/>
        <v>0</v>
      </c>
      <c r="AV179" s="471">
        <f t="shared" si="199"/>
        <v>0</v>
      </c>
      <c r="AW179" s="463">
        <f t="shared" si="200"/>
        <v>0</v>
      </c>
      <c r="AX179" s="471">
        <f t="shared" si="201"/>
        <v>0</v>
      </c>
      <c r="AY179" s="463">
        <f t="shared" si="202"/>
        <v>0</v>
      </c>
      <c r="AZ179" s="471">
        <f t="shared" si="203"/>
        <v>0</v>
      </c>
      <c r="BA179" s="463">
        <f t="shared" si="204"/>
        <v>0</v>
      </c>
      <c r="BB179" s="471">
        <f t="shared" si="205"/>
        <v>0</v>
      </c>
      <c r="BC179" s="463">
        <f t="shared" si="206"/>
        <v>0</v>
      </c>
      <c r="BD179" s="471">
        <f t="shared" si="207"/>
        <v>0</v>
      </c>
      <c r="BE179" s="463">
        <f t="shared" si="208"/>
        <v>0</v>
      </c>
      <c r="BF179" s="471">
        <f t="shared" si="209"/>
        <v>0</v>
      </c>
      <c r="BG179" s="463">
        <f t="shared" si="210"/>
        <v>0</v>
      </c>
      <c r="BH179" s="471">
        <f t="shared" si="211"/>
        <v>0</v>
      </c>
      <c r="BI179" s="463">
        <f t="shared" si="212"/>
        <v>0</v>
      </c>
      <c r="BJ179" s="471">
        <f t="shared" si="213"/>
        <v>0</v>
      </c>
      <c r="BK179" s="463">
        <f t="shared" si="214"/>
        <v>0</v>
      </c>
      <c r="BL179" s="471">
        <f t="shared" si="215"/>
        <v>0</v>
      </c>
      <c r="BM179" s="463">
        <f t="shared" si="216"/>
        <v>0</v>
      </c>
      <c r="BN179" s="471">
        <f t="shared" si="217"/>
        <v>0</v>
      </c>
      <c r="BO179" s="463">
        <f t="shared" si="218"/>
        <v>0</v>
      </c>
      <c r="BP179" s="471">
        <f t="shared" si="219"/>
        <v>0</v>
      </c>
      <c r="BQ179" s="463">
        <f t="shared" si="220"/>
        <v>0</v>
      </c>
    </row>
    <row r="180" spans="1:69" x14ac:dyDescent="0.15">
      <c r="A180" s="448" t="str">
        <f t="shared" si="221"/>
        <v/>
      </c>
      <c r="B180" s="465" t="s">
        <v>442</v>
      </c>
      <c r="C180" s="466"/>
      <c r="D180" s="467"/>
      <c r="E180" s="468"/>
      <c r="F180" s="466"/>
      <c r="G180" s="472" t="str">
        <f t="shared" si="97"/>
        <v/>
      </c>
      <c r="H180" s="470"/>
      <c r="I180" s="463">
        <f t="shared" si="222"/>
        <v>0</v>
      </c>
      <c r="J180" s="471">
        <f t="shared" si="223"/>
        <v>0</v>
      </c>
      <c r="K180" s="463">
        <f t="shared" si="224"/>
        <v>0</v>
      </c>
      <c r="L180" s="471">
        <f t="shared" si="225"/>
        <v>0</v>
      </c>
      <c r="M180" s="463">
        <f t="shared" si="226"/>
        <v>0</v>
      </c>
      <c r="N180" s="471">
        <f t="shared" si="165"/>
        <v>0</v>
      </c>
      <c r="O180" s="463">
        <f t="shared" si="166"/>
        <v>0</v>
      </c>
      <c r="P180" s="471">
        <f t="shared" si="167"/>
        <v>0</v>
      </c>
      <c r="Q180" s="463">
        <f t="shared" si="168"/>
        <v>0</v>
      </c>
      <c r="R180" s="471">
        <f t="shared" si="169"/>
        <v>0</v>
      </c>
      <c r="S180" s="463">
        <f t="shared" si="170"/>
        <v>0</v>
      </c>
      <c r="T180" s="471">
        <f t="shared" si="171"/>
        <v>0</v>
      </c>
      <c r="U180" s="463">
        <f t="shared" si="172"/>
        <v>0</v>
      </c>
      <c r="V180" s="471">
        <f t="shared" si="173"/>
        <v>0</v>
      </c>
      <c r="W180" s="463">
        <f t="shared" si="174"/>
        <v>0</v>
      </c>
      <c r="X180" s="471">
        <f t="shared" si="175"/>
        <v>0</v>
      </c>
      <c r="Y180" s="463">
        <f t="shared" si="176"/>
        <v>0</v>
      </c>
      <c r="Z180" s="471">
        <f t="shared" si="177"/>
        <v>0</v>
      </c>
      <c r="AA180" s="463">
        <f t="shared" si="178"/>
        <v>0</v>
      </c>
      <c r="AB180" s="471">
        <f t="shared" si="179"/>
        <v>0</v>
      </c>
      <c r="AC180" s="463">
        <f t="shared" si="180"/>
        <v>0</v>
      </c>
      <c r="AD180" s="471">
        <f t="shared" si="181"/>
        <v>0</v>
      </c>
      <c r="AE180" s="463">
        <f t="shared" si="182"/>
        <v>0</v>
      </c>
      <c r="AF180" s="471">
        <f t="shared" si="183"/>
        <v>0</v>
      </c>
      <c r="AG180" s="463">
        <f t="shared" si="184"/>
        <v>0</v>
      </c>
      <c r="AH180" s="471">
        <f t="shared" si="185"/>
        <v>0</v>
      </c>
      <c r="AI180" s="463">
        <f t="shared" si="186"/>
        <v>0</v>
      </c>
      <c r="AJ180" s="471">
        <f t="shared" si="187"/>
        <v>0</v>
      </c>
      <c r="AK180" s="463">
        <f t="shared" si="188"/>
        <v>0</v>
      </c>
      <c r="AL180" s="471">
        <f t="shared" si="189"/>
        <v>0</v>
      </c>
      <c r="AM180" s="463">
        <f t="shared" si="190"/>
        <v>0</v>
      </c>
      <c r="AN180" s="471">
        <f t="shared" si="191"/>
        <v>0</v>
      </c>
      <c r="AO180" s="463">
        <f t="shared" si="192"/>
        <v>0</v>
      </c>
      <c r="AP180" s="471">
        <f t="shared" si="193"/>
        <v>0</v>
      </c>
      <c r="AQ180" s="463">
        <f t="shared" si="194"/>
        <v>0</v>
      </c>
      <c r="AR180" s="471">
        <f t="shared" si="195"/>
        <v>0</v>
      </c>
      <c r="AS180" s="463">
        <f t="shared" si="196"/>
        <v>0</v>
      </c>
      <c r="AT180" s="471">
        <f t="shared" si="197"/>
        <v>0</v>
      </c>
      <c r="AU180" s="463">
        <f t="shared" si="198"/>
        <v>0</v>
      </c>
      <c r="AV180" s="471">
        <f t="shared" si="199"/>
        <v>0</v>
      </c>
      <c r="AW180" s="463">
        <f t="shared" si="200"/>
        <v>0</v>
      </c>
      <c r="AX180" s="471">
        <f t="shared" si="201"/>
        <v>0</v>
      </c>
      <c r="AY180" s="463">
        <f t="shared" si="202"/>
        <v>0</v>
      </c>
      <c r="AZ180" s="471">
        <f t="shared" si="203"/>
        <v>0</v>
      </c>
      <c r="BA180" s="463">
        <f t="shared" si="204"/>
        <v>0</v>
      </c>
      <c r="BB180" s="471">
        <f t="shared" si="205"/>
        <v>0</v>
      </c>
      <c r="BC180" s="463">
        <f t="shared" si="206"/>
        <v>0</v>
      </c>
      <c r="BD180" s="471">
        <f t="shared" si="207"/>
        <v>0</v>
      </c>
      <c r="BE180" s="463">
        <f t="shared" si="208"/>
        <v>0</v>
      </c>
      <c r="BF180" s="471">
        <f t="shared" si="209"/>
        <v>0</v>
      </c>
      <c r="BG180" s="463">
        <f t="shared" si="210"/>
        <v>0</v>
      </c>
      <c r="BH180" s="471">
        <f t="shared" si="211"/>
        <v>0</v>
      </c>
      <c r="BI180" s="463">
        <f t="shared" si="212"/>
        <v>0</v>
      </c>
      <c r="BJ180" s="471">
        <f t="shared" si="213"/>
        <v>0</v>
      </c>
      <c r="BK180" s="463">
        <f t="shared" si="214"/>
        <v>0</v>
      </c>
      <c r="BL180" s="471">
        <f t="shared" si="215"/>
        <v>0</v>
      </c>
      <c r="BM180" s="463">
        <f t="shared" si="216"/>
        <v>0</v>
      </c>
      <c r="BN180" s="471">
        <f t="shared" si="217"/>
        <v>0</v>
      </c>
      <c r="BO180" s="463">
        <f t="shared" si="218"/>
        <v>0</v>
      </c>
      <c r="BP180" s="471">
        <f t="shared" si="219"/>
        <v>0</v>
      </c>
      <c r="BQ180" s="463">
        <f t="shared" si="220"/>
        <v>0</v>
      </c>
    </row>
    <row r="181" spans="1:69" x14ac:dyDescent="0.15">
      <c r="A181" s="448" t="str">
        <f t="shared" si="221"/>
        <v/>
      </c>
      <c r="B181" s="465" t="s">
        <v>442</v>
      </c>
      <c r="C181" s="466"/>
      <c r="D181" s="467"/>
      <c r="E181" s="468"/>
      <c r="F181" s="466"/>
      <c r="G181" s="472" t="str">
        <f t="shared" si="97"/>
        <v/>
      </c>
      <c r="H181" s="470"/>
      <c r="I181" s="463">
        <f t="shared" si="222"/>
        <v>0</v>
      </c>
      <c r="J181" s="471">
        <f t="shared" si="223"/>
        <v>0</v>
      </c>
      <c r="K181" s="463">
        <f t="shared" si="224"/>
        <v>0</v>
      </c>
      <c r="L181" s="471">
        <f t="shared" si="225"/>
        <v>0</v>
      </c>
      <c r="M181" s="463">
        <f t="shared" si="226"/>
        <v>0</v>
      </c>
      <c r="N181" s="471">
        <f t="shared" si="165"/>
        <v>0</v>
      </c>
      <c r="O181" s="463">
        <f t="shared" si="166"/>
        <v>0</v>
      </c>
      <c r="P181" s="471">
        <f t="shared" si="167"/>
        <v>0</v>
      </c>
      <c r="Q181" s="463">
        <f t="shared" si="168"/>
        <v>0</v>
      </c>
      <c r="R181" s="471">
        <f t="shared" si="169"/>
        <v>0</v>
      </c>
      <c r="S181" s="463">
        <f t="shared" si="170"/>
        <v>0</v>
      </c>
      <c r="T181" s="471">
        <f t="shared" si="171"/>
        <v>0</v>
      </c>
      <c r="U181" s="463">
        <f t="shared" si="172"/>
        <v>0</v>
      </c>
      <c r="V181" s="471">
        <f t="shared" si="173"/>
        <v>0</v>
      </c>
      <c r="W181" s="463">
        <f t="shared" si="174"/>
        <v>0</v>
      </c>
      <c r="X181" s="471">
        <f t="shared" si="175"/>
        <v>0</v>
      </c>
      <c r="Y181" s="463">
        <f t="shared" si="176"/>
        <v>0</v>
      </c>
      <c r="Z181" s="471">
        <f t="shared" si="177"/>
        <v>0</v>
      </c>
      <c r="AA181" s="463">
        <f t="shared" si="178"/>
        <v>0</v>
      </c>
      <c r="AB181" s="471">
        <f t="shared" si="179"/>
        <v>0</v>
      </c>
      <c r="AC181" s="463">
        <f t="shared" si="180"/>
        <v>0</v>
      </c>
      <c r="AD181" s="471">
        <f t="shared" si="181"/>
        <v>0</v>
      </c>
      <c r="AE181" s="463">
        <f t="shared" si="182"/>
        <v>0</v>
      </c>
      <c r="AF181" s="471">
        <f t="shared" si="183"/>
        <v>0</v>
      </c>
      <c r="AG181" s="463">
        <f t="shared" si="184"/>
        <v>0</v>
      </c>
      <c r="AH181" s="471">
        <f t="shared" si="185"/>
        <v>0</v>
      </c>
      <c r="AI181" s="463">
        <f t="shared" si="186"/>
        <v>0</v>
      </c>
      <c r="AJ181" s="471">
        <f t="shared" si="187"/>
        <v>0</v>
      </c>
      <c r="AK181" s="463">
        <f t="shared" si="188"/>
        <v>0</v>
      </c>
      <c r="AL181" s="471">
        <f t="shared" si="189"/>
        <v>0</v>
      </c>
      <c r="AM181" s="463">
        <f t="shared" si="190"/>
        <v>0</v>
      </c>
      <c r="AN181" s="471">
        <f t="shared" si="191"/>
        <v>0</v>
      </c>
      <c r="AO181" s="463">
        <f t="shared" si="192"/>
        <v>0</v>
      </c>
      <c r="AP181" s="471">
        <f t="shared" si="193"/>
        <v>0</v>
      </c>
      <c r="AQ181" s="463">
        <f t="shared" si="194"/>
        <v>0</v>
      </c>
      <c r="AR181" s="471">
        <f t="shared" si="195"/>
        <v>0</v>
      </c>
      <c r="AS181" s="463">
        <f t="shared" si="196"/>
        <v>0</v>
      </c>
      <c r="AT181" s="471">
        <f t="shared" si="197"/>
        <v>0</v>
      </c>
      <c r="AU181" s="463">
        <f t="shared" si="198"/>
        <v>0</v>
      </c>
      <c r="AV181" s="471">
        <f t="shared" si="199"/>
        <v>0</v>
      </c>
      <c r="AW181" s="463">
        <f t="shared" si="200"/>
        <v>0</v>
      </c>
      <c r="AX181" s="471">
        <f t="shared" si="201"/>
        <v>0</v>
      </c>
      <c r="AY181" s="463">
        <f t="shared" si="202"/>
        <v>0</v>
      </c>
      <c r="AZ181" s="471">
        <f t="shared" si="203"/>
        <v>0</v>
      </c>
      <c r="BA181" s="463">
        <f t="shared" si="204"/>
        <v>0</v>
      </c>
      <c r="BB181" s="471">
        <f t="shared" si="205"/>
        <v>0</v>
      </c>
      <c r="BC181" s="463">
        <f t="shared" si="206"/>
        <v>0</v>
      </c>
      <c r="BD181" s="471">
        <f t="shared" si="207"/>
        <v>0</v>
      </c>
      <c r="BE181" s="463">
        <f t="shared" si="208"/>
        <v>0</v>
      </c>
      <c r="BF181" s="471">
        <f t="shared" si="209"/>
        <v>0</v>
      </c>
      <c r="BG181" s="463">
        <f t="shared" si="210"/>
        <v>0</v>
      </c>
      <c r="BH181" s="471">
        <f t="shared" si="211"/>
        <v>0</v>
      </c>
      <c r="BI181" s="463">
        <f t="shared" si="212"/>
        <v>0</v>
      </c>
      <c r="BJ181" s="471">
        <f t="shared" si="213"/>
        <v>0</v>
      </c>
      <c r="BK181" s="463">
        <f t="shared" si="214"/>
        <v>0</v>
      </c>
      <c r="BL181" s="471">
        <f t="shared" si="215"/>
        <v>0</v>
      </c>
      <c r="BM181" s="463">
        <f t="shared" si="216"/>
        <v>0</v>
      </c>
      <c r="BN181" s="471">
        <f t="shared" si="217"/>
        <v>0</v>
      </c>
      <c r="BO181" s="463">
        <f t="shared" si="218"/>
        <v>0</v>
      </c>
      <c r="BP181" s="471">
        <f t="shared" si="219"/>
        <v>0</v>
      </c>
      <c r="BQ181" s="463">
        <f t="shared" si="220"/>
        <v>0</v>
      </c>
    </row>
    <row r="182" spans="1:69" x14ac:dyDescent="0.15">
      <c r="A182" s="448" t="str">
        <f t="shared" si="221"/>
        <v/>
      </c>
      <c r="B182" s="465" t="s">
        <v>442</v>
      </c>
      <c r="C182" s="466"/>
      <c r="D182" s="467"/>
      <c r="E182" s="468"/>
      <c r="F182" s="466"/>
      <c r="G182" s="472" t="str">
        <f t="shared" si="97"/>
        <v/>
      </c>
      <c r="H182" s="470"/>
      <c r="I182" s="463">
        <f t="shared" si="222"/>
        <v>0</v>
      </c>
      <c r="J182" s="471">
        <f t="shared" si="223"/>
        <v>0</v>
      </c>
      <c r="K182" s="463">
        <f t="shared" si="224"/>
        <v>0</v>
      </c>
      <c r="L182" s="471">
        <f t="shared" si="225"/>
        <v>0</v>
      </c>
      <c r="M182" s="463">
        <f t="shared" si="226"/>
        <v>0</v>
      </c>
      <c r="N182" s="471">
        <f t="shared" si="165"/>
        <v>0</v>
      </c>
      <c r="O182" s="463">
        <f t="shared" si="166"/>
        <v>0</v>
      </c>
      <c r="P182" s="471">
        <f t="shared" si="167"/>
        <v>0</v>
      </c>
      <c r="Q182" s="463">
        <f t="shared" si="168"/>
        <v>0</v>
      </c>
      <c r="R182" s="471">
        <f t="shared" si="169"/>
        <v>0</v>
      </c>
      <c r="S182" s="463">
        <f t="shared" si="170"/>
        <v>0</v>
      </c>
      <c r="T182" s="471">
        <f t="shared" si="171"/>
        <v>0</v>
      </c>
      <c r="U182" s="463">
        <f t="shared" si="172"/>
        <v>0</v>
      </c>
      <c r="V182" s="471">
        <f t="shared" si="173"/>
        <v>0</v>
      </c>
      <c r="W182" s="463">
        <f t="shared" si="174"/>
        <v>0</v>
      </c>
      <c r="X182" s="471">
        <f t="shared" si="175"/>
        <v>0</v>
      </c>
      <c r="Y182" s="463">
        <f t="shared" si="176"/>
        <v>0</v>
      </c>
      <c r="Z182" s="471">
        <f t="shared" si="177"/>
        <v>0</v>
      </c>
      <c r="AA182" s="463">
        <f t="shared" si="178"/>
        <v>0</v>
      </c>
      <c r="AB182" s="471">
        <f t="shared" si="179"/>
        <v>0</v>
      </c>
      <c r="AC182" s="463">
        <f t="shared" si="180"/>
        <v>0</v>
      </c>
      <c r="AD182" s="471">
        <f t="shared" si="181"/>
        <v>0</v>
      </c>
      <c r="AE182" s="463">
        <f t="shared" si="182"/>
        <v>0</v>
      </c>
      <c r="AF182" s="471">
        <f t="shared" si="183"/>
        <v>0</v>
      </c>
      <c r="AG182" s="463">
        <f t="shared" si="184"/>
        <v>0</v>
      </c>
      <c r="AH182" s="471">
        <f t="shared" si="185"/>
        <v>0</v>
      </c>
      <c r="AI182" s="463">
        <f t="shared" si="186"/>
        <v>0</v>
      </c>
      <c r="AJ182" s="471">
        <f t="shared" si="187"/>
        <v>0</v>
      </c>
      <c r="AK182" s="463">
        <f t="shared" si="188"/>
        <v>0</v>
      </c>
      <c r="AL182" s="471">
        <f t="shared" si="189"/>
        <v>0</v>
      </c>
      <c r="AM182" s="463">
        <f t="shared" si="190"/>
        <v>0</v>
      </c>
      <c r="AN182" s="471">
        <f t="shared" si="191"/>
        <v>0</v>
      </c>
      <c r="AO182" s="463">
        <f t="shared" si="192"/>
        <v>0</v>
      </c>
      <c r="AP182" s="471">
        <f t="shared" si="193"/>
        <v>0</v>
      </c>
      <c r="AQ182" s="463">
        <f t="shared" si="194"/>
        <v>0</v>
      </c>
      <c r="AR182" s="471">
        <f t="shared" si="195"/>
        <v>0</v>
      </c>
      <c r="AS182" s="463">
        <f t="shared" si="196"/>
        <v>0</v>
      </c>
      <c r="AT182" s="471">
        <f t="shared" si="197"/>
        <v>0</v>
      </c>
      <c r="AU182" s="463">
        <f t="shared" si="198"/>
        <v>0</v>
      </c>
      <c r="AV182" s="471">
        <f t="shared" si="199"/>
        <v>0</v>
      </c>
      <c r="AW182" s="463">
        <f t="shared" si="200"/>
        <v>0</v>
      </c>
      <c r="AX182" s="471">
        <f t="shared" si="201"/>
        <v>0</v>
      </c>
      <c r="AY182" s="463">
        <f t="shared" si="202"/>
        <v>0</v>
      </c>
      <c r="AZ182" s="471">
        <f t="shared" si="203"/>
        <v>0</v>
      </c>
      <c r="BA182" s="463">
        <f t="shared" si="204"/>
        <v>0</v>
      </c>
      <c r="BB182" s="471">
        <f t="shared" si="205"/>
        <v>0</v>
      </c>
      <c r="BC182" s="463">
        <f t="shared" si="206"/>
        <v>0</v>
      </c>
      <c r="BD182" s="471">
        <f t="shared" si="207"/>
        <v>0</v>
      </c>
      <c r="BE182" s="463">
        <f t="shared" si="208"/>
        <v>0</v>
      </c>
      <c r="BF182" s="471">
        <f t="shared" si="209"/>
        <v>0</v>
      </c>
      <c r="BG182" s="463">
        <f t="shared" si="210"/>
        <v>0</v>
      </c>
      <c r="BH182" s="471">
        <f t="shared" si="211"/>
        <v>0</v>
      </c>
      <c r="BI182" s="463">
        <f t="shared" si="212"/>
        <v>0</v>
      </c>
      <c r="BJ182" s="471">
        <f t="shared" si="213"/>
        <v>0</v>
      </c>
      <c r="BK182" s="463">
        <f t="shared" si="214"/>
        <v>0</v>
      </c>
      <c r="BL182" s="471">
        <f t="shared" si="215"/>
        <v>0</v>
      </c>
      <c r="BM182" s="463">
        <f t="shared" si="216"/>
        <v>0</v>
      </c>
      <c r="BN182" s="471">
        <f t="shared" si="217"/>
        <v>0</v>
      </c>
      <c r="BO182" s="463">
        <f t="shared" si="218"/>
        <v>0</v>
      </c>
      <c r="BP182" s="471">
        <f t="shared" si="219"/>
        <v>0</v>
      </c>
      <c r="BQ182" s="463">
        <f t="shared" si="220"/>
        <v>0</v>
      </c>
    </row>
    <row r="183" spans="1:69" x14ac:dyDescent="0.15">
      <c r="A183" s="448" t="str">
        <f t="shared" si="221"/>
        <v/>
      </c>
      <c r="B183" s="465" t="s">
        <v>442</v>
      </c>
      <c r="C183" s="466"/>
      <c r="D183" s="467"/>
      <c r="E183" s="468"/>
      <c r="F183" s="466"/>
      <c r="G183" s="472" t="str">
        <f t="shared" si="97"/>
        <v/>
      </c>
      <c r="H183" s="470"/>
      <c r="I183" s="463">
        <f t="shared" si="222"/>
        <v>0</v>
      </c>
      <c r="J183" s="471">
        <f t="shared" si="223"/>
        <v>0</v>
      </c>
      <c r="K183" s="463">
        <f t="shared" si="224"/>
        <v>0</v>
      </c>
      <c r="L183" s="471">
        <f t="shared" si="225"/>
        <v>0</v>
      </c>
      <c r="M183" s="463">
        <f t="shared" si="226"/>
        <v>0</v>
      </c>
      <c r="N183" s="471">
        <f t="shared" si="165"/>
        <v>0</v>
      </c>
      <c r="O183" s="463">
        <f t="shared" si="166"/>
        <v>0</v>
      </c>
      <c r="P183" s="471">
        <f t="shared" si="167"/>
        <v>0</v>
      </c>
      <c r="Q183" s="463">
        <f t="shared" si="168"/>
        <v>0</v>
      </c>
      <c r="R183" s="471">
        <f t="shared" si="169"/>
        <v>0</v>
      </c>
      <c r="S183" s="463">
        <f t="shared" si="170"/>
        <v>0</v>
      </c>
      <c r="T183" s="471">
        <f t="shared" si="171"/>
        <v>0</v>
      </c>
      <c r="U183" s="463">
        <f t="shared" si="172"/>
        <v>0</v>
      </c>
      <c r="V183" s="471">
        <f t="shared" si="173"/>
        <v>0</v>
      </c>
      <c r="W183" s="463">
        <f t="shared" si="174"/>
        <v>0</v>
      </c>
      <c r="X183" s="471">
        <f t="shared" si="175"/>
        <v>0</v>
      </c>
      <c r="Y183" s="463">
        <f t="shared" si="176"/>
        <v>0</v>
      </c>
      <c r="Z183" s="471">
        <f t="shared" si="177"/>
        <v>0</v>
      </c>
      <c r="AA183" s="463">
        <f t="shared" si="178"/>
        <v>0</v>
      </c>
      <c r="AB183" s="471">
        <f t="shared" si="179"/>
        <v>0</v>
      </c>
      <c r="AC183" s="463">
        <f t="shared" si="180"/>
        <v>0</v>
      </c>
      <c r="AD183" s="471">
        <f t="shared" si="181"/>
        <v>0</v>
      </c>
      <c r="AE183" s="463">
        <f t="shared" si="182"/>
        <v>0</v>
      </c>
      <c r="AF183" s="471">
        <f t="shared" si="183"/>
        <v>0</v>
      </c>
      <c r="AG183" s="463">
        <f t="shared" si="184"/>
        <v>0</v>
      </c>
      <c r="AH183" s="471">
        <f t="shared" si="185"/>
        <v>0</v>
      </c>
      <c r="AI183" s="463">
        <f t="shared" si="186"/>
        <v>0</v>
      </c>
      <c r="AJ183" s="471">
        <f t="shared" si="187"/>
        <v>0</v>
      </c>
      <c r="AK183" s="463">
        <f t="shared" si="188"/>
        <v>0</v>
      </c>
      <c r="AL183" s="471">
        <f t="shared" si="189"/>
        <v>0</v>
      </c>
      <c r="AM183" s="463">
        <f t="shared" si="190"/>
        <v>0</v>
      </c>
      <c r="AN183" s="471">
        <f t="shared" si="191"/>
        <v>0</v>
      </c>
      <c r="AO183" s="463">
        <f t="shared" si="192"/>
        <v>0</v>
      </c>
      <c r="AP183" s="471">
        <f t="shared" si="193"/>
        <v>0</v>
      </c>
      <c r="AQ183" s="463">
        <f t="shared" si="194"/>
        <v>0</v>
      </c>
      <c r="AR183" s="471">
        <f t="shared" si="195"/>
        <v>0</v>
      </c>
      <c r="AS183" s="463">
        <f t="shared" si="196"/>
        <v>0</v>
      </c>
      <c r="AT183" s="471">
        <f t="shared" si="197"/>
        <v>0</v>
      </c>
      <c r="AU183" s="463">
        <f t="shared" si="198"/>
        <v>0</v>
      </c>
      <c r="AV183" s="471">
        <f t="shared" si="199"/>
        <v>0</v>
      </c>
      <c r="AW183" s="463">
        <f t="shared" si="200"/>
        <v>0</v>
      </c>
      <c r="AX183" s="471">
        <f t="shared" si="201"/>
        <v>0</v>
      </c>
      <c r="AY183" s="463">
        <f t="shared" si="202"/>
        <v>0</v>
      </c>
      <c r="AZ183" s="471">
        <f t="shared" si="203"/>
        <v>0</v>
      </c>
      <c r="BA183" s="463">
        <f t="shared" si="204"/>
        <v>0</v>
      </c>
      <c r="BB183" s="471">
        <f t="shared" si="205"/>
        <v>0</v>
      </c>
      <c r="BC183" s="463">
        <f t="shared" si="206"/>
        <v>0</v>
      </c>
      <c r="BD183" s="471">
        <f t="shared" si="207"/>
        <v>0</v>
      </c>
      <c r="BE183" s="463">
        <f t="shared" si="208"/>
        <v>0</v>
      </c>
      <c r="BF183" s="471">
        <f t="shared" si="209"/>
        <v>0</v>
      </c>
      <c r="BG183" s="463">
        <f t="shared" si="210"/>
        <v>0</v>
      </c>
      <c r="BH183" s="471">
        <f t="shared" si="211"/>
        <v>0</v>
      </c>
      <c r="BI183" s="463">
        <f t="shared" si="212"/>
        <v>0</v>
      </c>
      <c r="BJ183" s="471">
        <f t="shared" si="213"/>
        <v>0</v>
      </c>
      <c r="BK183" s="463">
        <f t="shared" si="214"/>
        <v>0</v>
      </c>
      <c r="BL183" s="471">
        <f t="shared" si="215"/>
        <v>0</v>
      </c>
      <c r="BM183" s="463">
        <f t="shared" si="216"/>
        <v>0</v>
      </c>
      <c r="BN183" s="471">
        <f t="shared" si="217"/>
        <v>0</v>
      </c>
      <c r="BO183" s="463">
        <f t="shared" si="218"/>
        <v>0</v>
      </c>
      <c r="BP183" s="471">
        <f t="shared" si="219"/>
        <v>0</v>
      </c>
      <c r="BQ183" s="463">
        <f t="shared" si="220"/>
        <v>0</v>
      </c>
    </row>
    <row r="184" spans="1:69" x14ac:dyDescent="0.15">
      <c r="A184" s="448" t="str">
        <f t="shared" si="221"/>
        <v/>
      </c>
      <c r="B184" s="465" t="s">
        <v>442</v>
      </c>
      <c r="C184" s="466"/>
      <c r="D184" s="467"/>
      <c r="E184" s="468"/>
      <c r="F184" s="466"/>
      <c r="G184" s="472" t="str">
        <f t="shared" si="97"/>
        <v/>
      </c>
      <c r="H184" s="470"/>
      <c r="I184" s="463">
        <f t="shared" si="222"/>
        <v>0</v>
      </c>
      <c r="J184" s="471">
        <f t="shared" si="223"/>
        <v>0</v>
      </c>
      <c r="K184" s="463">
        <f t="shared" si="224"/>
        <v>0</v>
      </c>
      <c r="L184" s="471">
        <f t="shared" si="225"/>
        <v>0</v>
      </c>
      <c r="M184" s="463">
        <f t="shared" si="226"/>
        <v>0</v>
      </c>
      <c r="N184" s="471">
        <f t="shared" si="165"/>
        <v>0</v>
      </c>
      <c r="O184" s="463">
        <f t="shared" si="166"/>
        <v>0</v>
      </c>
      <c r="P184" s="471">
        <f t="shared" si="167"/>
        <v>0</v>
      </c>
      <c r="Q184" s="463">
        <f t="shared" si="168"/>
        <v>0</v>
      </c>
      <c r="R184" s="471">
        <f t="shared" si="169"/>
        <v>0</v>
      </c>
      <c r="S184" s="463">
        <f t="shared" si="170"/>
        <v>0</v>
      </c>
      <c r="T184" s="471">
        <f t="shared" si="171"/>
        <v>0</v>
      </c>
      <c r="U184" s="463">
        <f t="shared" si="172"/>
        <v>0</v>
      </c>
      <c r="V184" s="471">
        <f t="shared" si="173"/>
        <v>0</v>
      </c>
      <c r="W184" s="463">
        <f t="shared" si="174"/>
        <v>0</v>
      </c>
      <c r="X184" s="471">
        <f t="shared" si="175"/>
        <v>0</v>
      </c>
      <c r="Y184" s="463">
        <f t="shared" si="176"/>
        <v>0</v>
      </c>
      <c r="Z184" s="471">
        <f t="shared" si="177"/>
        <v>0</v>
      </c>
      <c r="AA184" s="463">
        <f t="shared" si="178"/>
        <v>0</v>
      </c>
      <c r="AB184" s="471">
        <f t="shared" si="179"/>
        <v>0</v>
      </c>
      <c r="AC184" s="463">
        <f t="shared" si="180"/>
        <v>0</v>
      </c>
      <c r="AD184" s="471">
        <f t="shared" si="181"/>
        <v>0</v>
      </c>
      <c r="AE184" s="463">
        <f t="shared" si="182"/>
        <v>0</v>
      </c>
      <c r="AF184" s="471">
        <f t="shared" si="183"/>
        <v>0</v>
      </c>
      <c r="AG184" s="463">
        <f t="shared" si="184"/>
        <v>0</v>
      </c>
      <c r="AH184" s="471">
        <f t="shared" si="185"/>
        <v>0</v>
      </c>
      <c r="AI184" s="463">
        <f t="shared" si="186"/>
        <v>0</v>
      </c>
      <c r="AJ184" s="471">
        <f t="shared" si="187"/>
        <v>0</v>
      </c>
      <c r="AK184" s="463">
        <f t="shared" si="188"/>
        <v>0</v>
      </c>
      <c r="AL184" s="471">
        <f t="shared" si="189"/>
        <v>0</v>
      </c>
      <c r="AM184" s="463">
        <f t="shared" si="190"/>
        <v>0</v>
      </c>
      <c r="AN184" s="471">
        <f t="shared" si="191"/>
        <v>0</v>
      </c>
      <c r="AO184" s="463">
        <f t="shared" si="192"/>
        <v>0</v>
      </c>
      <c r="AP184" s="471">
        <f t="shared" si="193"/>
        <v>0</v>
      </c>
      <c r="AQ184" s="463">
        <f t="shared" si="194"/>
        <v>0</v>
      </c>
      <c r="AR184" s="471">
        <f t="shared" si="195"/>
        <v>0</v>
      </c>
      <c r="AS184" s="463">
        <f t="shared" si="196"/>
        <v>0</v>
      </c>
      <c r="AT184" s="471">
        <f t="shared" si="197"/>
        <v>0</v>
      </c>
      <c r="AU184" s="463">
        <f t="shared" si="198"/>
        <v>0</v>
      </c>
      <c r="AV184" s="471">
        <f t="shared" si="199"/>
        <v>0</v>
      </c>
      <c r="AW184" s="463">
        <f t="shared" si="200"/>
        <v>0</v>
      </c>
      <c r="AX184" s="471">
        <f t="shared" si="201"/>
        <v>0</v>
      </c>
      <c r="AY184" s="463">
        <f t="shared" si="202"/>
        <v>0</v>
      </c>
      <c r="AZ184" s="471">
        <f t="shared" si="203"/>
        <v>0</v>
      </c>
      <c r="BA184" s="463">
        <f t="shared" si="204"/>
        <v>0</v>
      </c>
      <c r="BB184" s="471">
        <f t="shared" si="205"/>
        <v>0</v>
      </c>
      <c r="BC184" s="463">
        <f t="shared" si="206"/>
        <v>0</v>
      </c>
      <c r="BD184" s="471">
        <f t="shared" si="207"/>
        <v>0</v>
      </c>
      <c r="BE184" s="463">
        <f t="shared" si="208"/>
        <v>0</v>
      </c>
      <c r="BF184" s="471">
        <f t="shared" si="209"/>
        <v>0</v>
      </c>
      <c r="BG184" s="463">
        <f t="shared" si="210"/>
        <v>0</v>
      </c>
      <c r="BH184" s="471">
        <f t="shared" si="211"/>
        <v>0</v>
      </c>
      <c r="BI184" s="463">
        <f t="shared" si="212"/>
        <v>0</v>
      </c>
      <c r="BJ184" s="471">
        <f t="shared" si="213"/>
        <v>0</v>
      </c>
      <c r="BK184" s="463">
        <f t="shared" si="214"/>
        <v>0</v>
      </c>
      <c r="BL184" s="471">
        <f t="shared" si="215"/>
        <v>0</v>
      </c>
      <c r="BM184" s="463">
        <f t="shared" si="216"/>
        <v>0</v>
      </c>
      <c r="BN184" s="471">
        <f t="shared" si="217"/>
        <v>0</v>
      </c>
      <c r="BO184" s="463">
        <f t="shared" si="218"/>
        <v>0</v>
      </c>
      <c r="BP184" s="471">
        <f t="shared" si="219"/>
        <v>0</v>
      </c>
      <c r="BQ184" s="463">
        <f t="shared" si="220"/>
        <v>0</v>
      </c>
    </row>
    <row r="185" spans="1:69" x14ac:dyDescent="0.15">
      <c r="A185" s="448" t="str">
        <f t="shared" si="221"/>
        <v/>
      </c>
      <c r="B185" s="465" t="s">
        <v>442</v>
      </c>
      <c r="C185" s="466"/>
      <c r="D185" s="467"/>
      <c r="E185" s="468"/>
      <c r="F185" s="466"/>
      <c r="G185" s="472" t="str">
        <f t="shared" si="97"/>
        <v/>
      </c>
      <c r="H185" s="470"/>
      <c r="I185" s="463">
        <f t="shared" si="222"/>
        <v>0</v>
      </c>
      <c r="J185" s="471">
        <f t="shared" si="223"/>
        <v>0</v>
      </c>
      <c r="K185" s="463">
        <f t="shared" si="224"/>
        <v>0</v>
      </c>
      <c r="L185" s="471">
        <f t="shared" si="225"/>
        <v>0</v>
      </c>
      <c r="M185" s="463">
        <f t="shared" si="226"/>
        <v>0</v>
      </c>
      <c r="N185" s="471">
        <f t="shared" si="165"/>
        <v>0</v>
      </c>
      <c r="O185" s="463">
        <f t="shared" si="166"/>
        <v>0</v>
      </c>
      <c r="P185" s="471">
        <f t="shared" si="167"/>
        <v>0</v>
      </c>
      <c r="Q185" s="463">
        <f t="shared" si="168"/>
        <v>0</v>
      </c>
      <c r="R185" s="471">
        <f t="shared" si="169"/>
        <v>0</v>
      </c>
      <c r="S185" s="463">
        <f t="shared" si="170"/>
        <v>0</v>
      </c>
      <c r="T185" s="471">
        <f t="shared" si="171"/>
        <v>0</v>
      </c>
      <c r="U185" s="463">
        <f t="shared" si="172"/>
        <v>0</v>
      </c>
      <c r="V185" s="471">
        <f t="shared" si="173"/>
        <v>0</v>
      </c>
      <c r="W185" s="463">
        <f t="shared" si="174"/>
        <v>0</v>
      </c>
      <c r="X185" s="471">
        <f t="shared" si="175"/>
        <v>0</v>
      </c>
      <c r="Y185" s="463">
        <f t="shared" si="176"/>
        <v>0</v>
      </c>
      <c r="Z185" s="471">
        <f t="shared" si="177"/>
        <v>0</v>
      </c>
      <c r="AA185" s="463">
        <f t="shared" si="178"/>
        <v>0</v>
      </c>
      <c r="AB185" s="471">
        <f t="shared" si="179"/>
        <v>0</v>
      </c>
      <c r="AC185" s="463">
        <f t="shared" si="180"/>
        <v>0</v>
      </c>
      <c r="AD185" s="471">
        <f t="shared" si="181"/>
        <v>0</v>
      </c>
      <c r="AE185" s="463">
        <f t="shared" si="182"/>
        <v>0</v>
      </c>
      <c r="AF185" s="471">
        <f t="shared" si="183"/>
        <v>0</v>
      </c>
      <c r="AG185" s="463">
        <f t="shared" si="184"/>
        <v>0</v>
      </c>
      <c r="AH185" s="471">
        <f t="shared" si="185"/>
        <v>0</v>
      </c>
      <c r="AI185" s="463">
        <f t="shared" si="186"/>
        <v>0</v>
      </c>
      <c r="AJ185" s="471">
        <f t="shared" si="187"/>
        <v>0</v>
      </c>
      <c r="AK185" s="463">
        <f t="shared" si="188"/>
        <v>0</v>
      </c>
      <c r="AL185" s="471">
        <f t="shared" si="189"/>
        <v>0</v>
      </c>
      <c r="AM185" s="463">
        <f t="shared" si="190"/>
        <v>0</v>
      </c>
      <c r="AN185" s="471">
        <f t="shared" si="191"/>
        <v>0</v>
      </c>
      <c r="AO185" s="463">
        <f t="shared" si="192"/>
        <v>0</v>
      </c>
      <c r="AP185" s="471">
        <f t="shared" si="193"/>
        <v>0</v>
      </c>
      <c r="AQ185" s="463">
        <f t="shared" si="194"/>
        <v>0</v>
      </c>
      <c r="AR185" s="471">
        <f t="shared" si="195"/>
        <v>0</v>
      </c>
      <c r="AS185" s="463">
        <f t="shared" si="196"/>
        <v>0</v>
      </c>
      <c r="AT185" s="471">
        <f t="shared" si="197"/>
        <v>0</v>
      </c>
      <c r="AU185" s="463">
        <f t="shared" si="198"/>
        <v>0</v>
      </c>
      <c r="AV185" s="471">
        <f t="shared" si="199"/>
        <v>0</v>
      </c>
      <c r="AW185" s="463">
        <f t="shared" si="200"/>
        <v>0</v>
      </c>
      <c r="AX185" s="471">
        <f t="shared" si="201"/>
        <v>0</v>
      </c>
      <c r="AY185" s="463">
        <f t="shared" si="202"/>
        <v>0</v>
      </c>
      <c r="AZ185" s="471">
        <f t="shared" si="203"/>
        <v>0</v>
      </c>
      <c r="BA185" s="463">
        <f t="shared" si="204"/>
        <v>0</v>
      </c>
      <c r="BB185" s="471">
        <f t="shared" si="205"/>
        <v>0</v>
      </c>
      <c r="BC185" s="463">
        <f t="shared" si="206"/>
        <v>0</v>
      </c>
      <c r="BD185" s="471">
        <f t="shared" si="207"/>
        <v>0</v>
      </c>
      <c r="BE185" s="463">
        <f t="shared" si="208"/>
        <v>0</v>
      </c>
      <c r="BF185" s="471">
        <f t="shared" si="209"/>
        <v>0</v>
      </c>
      <c r="BG185" s="463">
        <f t="shared" si="210"/>
        <v>0</v>
      </c>
      <c r="BH185" s="471">
        <f t="shared" si="211"/>
        <v>0</v>
      </c>
      <c r="BI185" s="463">
        <f t="shared" si="212"/>
        <v>0</v>
      </c>
      <c r="BJ185" s="471">
        <f t="shared" si="213"/>
        <v>0</v>
      </c>
      <c r="BK185" s="463">
        <f t="shared" si="214"/>
        <v>0</v>
      </c>
      <c r="BL185" s="471">
        <f t="shared" si="215"/>
        <v>0</v>
      </c>
      <c r="BM185" s="463">
        <f t="shared" si="216"/>
        <v>0</v>
      </c>
      <c r="BN185" s="471">
        <f t="shared" si="217"/>
        <v>0</v>
      </c>
      <c r="BO185" s="463">
        <f t="shared" si="218"/>
        <v>0</v>
      </c>
      <c r="BP185" s="471">
        <f t="shared" si="219"/>
        <v>0</v>
      </c>
      <c r="BQ185" s="463">
        <f t="shared" si="220"/>
        <v>0</v>
      </c>
    </row>
    <row r="186" spans="1:69" x14ac:dyDescent="0.15">
      <c r="A186" s="448" t="str">
        <f t="shared" si="221"/>
        <v/>
      </c>
      <c r="B186" s="465" t="s">
        <v>442</v>
      </c>
      <c r="C186" s="466"/>
      <c r="D186" s="467"/>
      <c r="E186" s="468"/>
      <c r="F186" s="466"/>
      <c r="G186" s="472" t="str">
        <f t="shared" si="97"/>
        <v/>
      </c>
      <c r="H186" s="470"/>
      <c r="I186" s="463">
        <f t="shared" si="222"/>
        <v>0</v>
      </c>
      <c r="J186" s="471">
        <f t="shared" si="223"/>
        <v>0</v>
      </c>
      <c r="K186" s="463">
        <f t="shared" si="224"/>
        <v>0</v>
      </c>
      <c r="L186" s="471">
        <f t="shared" si="225"/>
        <v>0</v>
      </c>
      <c r="M186" s="463">
        <f t="shared" si="226"/>
        <v>0</v>
      </c>
      <c r="N186" s="471">
        <f t="shared" si="165"/>
        <v>0</v>
      </c>
      <c r="O186" s="463">
        <f t="shared" si="166"/>
        <v>0</v>
      </c>
      <c r="P186" s="471">
        <f t="shared" si="167"/>
        <v>0</v>
      </c>
      <c r="Q186" s="463">
        <f t="shared" si="168"/>
        <v>0</v>
      </c>
      <c r="R186" s="471">
        <f t="shared" si="169"/>
        <v>0</v>
      </c>
      <c r="S186" s="463">
        <f t="shared" si="170"/>
        <v>0</v>
      </c>
      <c r="T186" s="471">
        <f t="shared" si="171"/>
        <v>0</v>
      </c>
      <c r="U186" s="463">
        <f t="shared" si="172"/>
        <v>0</v>
      </c>
      <c r="V186" s="471">
        <f t="shared" si="173"/>
        <v>0</v>
      </c>
      <c r="W186" s="463">
        <f t="shared" si="174"/>
        <v>0</v>
      </c>
      <c r="X186" s="471">
        <f t="shared" si="175"/>
        <v>0</v>
      </c>
      <c r="Y186" s="463">
        <f t="shared" si="176"/>
        <v>0</v>
      </c>
      <c r="Z186" s="471">
        <f t="shared" si="177"/>
        <v>0</v>
      </c>
      <c r="AA186" s="463">
        <f t="shared" si="178"/>
        <v>0</v>
      </c>
      <c r="AB186" s="471">
        <f t="shared" si="179"/>
        <v>0</v>
      </c>
      <c r="AC186" s="463">
        <f t="shared" si="180"/>
        <v>0</v>
      </c>
      <c r="AD186" s="471">
        <f t="shared" si="181"/>
        <v>0</v>
      </c>
      <c r="AE186" s="463">
        <f t="shared" si="182"/>
        <v>0</v>
      </c>
      <c r="AF186" s="471">
        <f t="shared" si="183"/>
        <v>0</v>
      </c>
      <c r="AG186" s="463">
        <f t="shared" si="184"/>
        <v>0</v>
      </c>
      <c r="AH186" s="471">
        <f t="shared" si="185"/>
        <v>0</v>
      </c>
      <c r="AI186" s="463">
        <f t="shared" si="186"/>
        <v>0</v>
      </c>
      <c r="AJ186" s="471">
        <f t="shared" si="187"/>
        <v>0</v>
      </c>
      <c r="AK186" s="463">
        <f t="shared" si="188"/>
        <v>0</v>
      </c>
      <c r="AL186" s="471">
        <f t="shared" si="189"/>
        <v>0</v>
      </c>
      <c r="AM186" s="463">
        <f t="shared" si="190"/>
        <v>0</v>
      </c>
      <c r="AN186" s="471">
        <f t="shared" si="191"/>
        <v>0</v>
      </c>
      <c r="AO186" s="463">
        <f t="shared" si="192"/>
        <v>0</v>
      </c>
      <c r="AP186" s="471">
        <f t="shared" si="193"/>
        <v>0</v>
      </c>
      <c r="AQ186" s="463">
        <f t="shared" si="194"/>
        <v>0</v>
      </c>
      <c r="AR186" s="471">
        <f t="shared" si="195"/>
        <v>0</v>
      </c>
      <c r="AS186" s="463">
        <f t="shared" si="196"/>
        <v>0</v>
      </c>
      <c r="AT186" s="471">
        <f t="shared" si="197"/>
        <v>0</v>
      </c>
      <c r="AU186" s="463">
        <f t="shared" si="198"/>
        <v>0</v>
      </c>
      <c r="AV186" s="471">
        <f t="shared" si="199"/>
        <v>0</v>
      </c>
      <c r="AW186" s="463">
        <f t="shared" si="200"/>
        <v>0</v>
      </c>
      <c r="AX186" s="471">
        <f t="shared" si="201"/>
        <v>0</v>
      </c>
      <c r="AY186" s="463">
        <f t="shared" si="202"/>
        <v>0</v>
      </c>
      <c r="AZ186" s="471">
        <f t="shared" si="203"/>
        <v>0</v>
      </c>
      <c r="BA186" s="463">
        <f t="shared" si="204"/>
        <v>0</v>
      </c>
      <c r="BB186" s="471">
        <f t="shared" si="205"/>
        <v>0</v>
      </c>
      <c r="BC186" s="463">
        <f t="shared" si="206"/>
        <v>0</v>
      </c>
      <c r="BD186" s="471">
        <f t="shared" si="207"/>
        <v>0</v>
      </c>
      <c r="BE186" s="463">
        <f t="shared" si="208"/>
        <v>0</v>
      </c>
      <c r="BF186" s="471">
        <f t="shared" si="209"/>
        <v>0</v>
      </c>
      <c r="BG186" s="463">
        <f t="shared" si="210"/>
        <v>0</v>
      </c>
      <c r="BH186" s="471">
        <f t="shared" si="211"/>
        <v>0</v>
      </c>
      <c r="BI186" s="463">
        <f t="shared" si="212"/>
        <v>0</v>
      </c>
      <c r="BJ186" s="471">
        <f t="shared" si="213"/>
        <v>0</v>
      </c>
      <c r="BK186" s="463">
        <f t="shared" si="214"/>
        <v>0</v>
      </c>
      <c r="BL186" s="471">
        <f t="shared" si="215"/>
        <v>0</v>
      </c>
      <c r="BM186" s="463">
        <f t="shared" si="216"/>
        <v>0</v>
      </c>
      <c r="BN186" s="471">
        <f t="shared" si="217"/>
        <v>0</v>
      </c>
      <c r="BO186" s="463">
        <f t="shared" si="218"/>
        <v>0</v>
      </c>
      <c r="BP186" s="471">
        <f t="shared" si="219"/>
        <v>0</v>
      </c>
      <c r="BQ186" s="463">
        <f t="shared" si="220"/>
        <v>0</v>
      </c>
    </row>
    <row r="187" spans="1:69" x14ac:dyDescent="0.15">
      <c r="A187" s="448" t="str">
        <f t="shared" si="221"/>
        <v/>
      </c>
      <c r="B187" s="465" t="s">
        <v>442</v>
      </c>
      <c r="C187" s="466"/>
      <c r="D187" s="467"/>
      <c r="E187" s="468"/>
      <c r="F187" s="466"/>
      <c r="G187" s="472" t="str">
        <f t="shared" si="97"/>
        <v/>
      </c>
      <c r="H187" s="470"/>
      <c r="I187" s="463">
        <f t="shared" si="222"/>
        <v>0</v>
      </c>
      <c r="J187" s="471">
        <f t="shared" si="223"/>
        <v>0</v>
      </c>
      <c r="K187" s="463">
        <f t="shared" si="224"/>
        <v>0</v>
      </c>
      <c r="L187" s="471">
        <f t="shared" si="225"/>
        <v>0</v>
      </c>
      <c r="M187" s="463">
        <f t="shared" si="226"/>
        <v>0</v>
      </c>
      <c r="N187" s="471">
        <f t="shared" si="165"/>
        <v>0</v>
      </c>
      <c r="O187" s="463">
        <f t="shared" si="166"/>
        <v>0</v>
      </c>
      <c r="P187" s="471">
        <f t="shared" si="167"/>
        <v>0</v>
      </c>
      <c r="Q187" s="463">
        <f t="shared" si="168"/>
        <v>0</v>
      </c>
      <c r="R187" s="471">
        <f t="shared" si="169"/>
        <v>0</v>
      </c>
      <c r="S187" s="463">
        <f t="shared" si="170"/>
        <v>0</v>
      </c>
      <c r="T187" s="471">
        <f t="shared" si="171"/>
        <v>0</v>
      </c>
      <c r="U187" s="463">
        <f t="shared" si="172"/>
        <v>0</v>
      </c>
      <c r="V187" s="471">
        <f t="shared" si="173"/>
        <v>0</v>
      </c>
      <c r="W187" s="463">
        <f t="shared" si="174"/>
        <v>0</v>
      </c>
      <c r="X187" s="471">
        <f t="shared" si="175"/>
        <v>0</v>
      </c>
      <c r="Y187" s="463">
        <f t="shared" si="176"/>
        <v>0</v>
      </c>
      <c r="Z187" s="471">
        <f t="shared" si="177"/>
        <v>0</v>
      </c>
      <c r="AA187" s="463">
        <f t="shared" si="178"/>
        <v>0</v>
      </c>
      <c r="AB187" s="471">
        <f t="shared" si="179"/>
        <v>0</v>
      </c>
      <c r="AC187" s="463">
        <f t="shared" si="180"/>
        <v>0</v>
      </c>
      <c r="AD187" s="471">
        <f t="shared" si="181"/>
        <v>0</v>
      </c>
      <c r="AE187" s="463">
        <f t="shared" si="182"/>
        <v>0</v>
      </c>
      <c r="AF187" s="471">
        <f t="shared" si="183"/>
        <v>0</v>
      </c>
      <c r="AG187" s="463">
        <f t="shared" si="184"/>
        <v>0</v>
      </c>
      <c r="AH187" s="471">
        <f t="shared" si="185"/>
        <v>0</v>
      </c>
      <c r="AI187" s="463">
        <f t="shared" si="186"/>
        <v>0</v>
      </c>
      <c r="AJ187" s="471">
        <f t="shared" si="187"/>
        <v>0</v>
      </c>
      <c r="AK187" s="463">
        <f t="shared" si="188"/>
        <v>0</v>
      </c>
      <c r="AL187" s="471">
        <f t="shared" si="189"/>
        <v>0</v>
      </c>
      <c r="AM187" s="463">
        <f t="shared" si="190"/>
        <v>0</v>
      </c>
      <c r="AN187" s="471">
        <f t="shared" si="191"/>
        <v>0</v>
      </c>
      <c r="AO187" s="463">
        <f t="shared" si="192"/>
        <v>0</v>
      </c>
      <c r="AP187" s="471">
        <f t="shared" si="193"/>
        <v>0</v>
      </c>
      <c r="AQ187" s="463">
        <f t="shared" si="194"/>
        <v>0</v>
      </c>
      <c r="AR187" s="471">
        <f t="shared" si="195"/>
        <v>0</v>
      </c>
      <c r="AS187" s="463">
        <f t="shared" si="196"/>
        <v>0</v>
      </c>
      <c r="AT187" s="471">
        <f t="shared" si="197"/>
        <v>0</v>
      </c>
      <c r="AU187" s="463">
        <f t="shared" si="198"/>
        <v>0</v>
      </c>
      <c r="AV187" s="471">
        <f t="shared" si="199"/>
        <v>0</v>
      </c>
      <c r="AW187" s="463">
        <f t="shared" si="200"/>
        <v>0</v>
      </c>
      <c r="AX187" s="471">
        <f t="shared" si="201"/>
        <v>0</v>
      </c>
      <c r="AY187" s="463">
        <f t="shared" si="202"/>
        <v>0</v>
      </c>
      <c r="AZ187" s="471">
        <f t="shared" si="203"/>
        <v>0</v>
      </c>
      <c r="BA187" s="463">
        <f t="shared" si="204"/>
        <v>0</v>
      </c>
      <c r="BB187" s="471">
        <f t="shared" si="205"/>
        <v>0</v>
      </c>
      <c r="BC187" s="463">
        <f t="shared" si="206"/>
        <v>0</v>
      </c>
      <c r="BD187" s="471">
        <f t="shared" si="207"/>
        <v>0</v>
      </c>
      <c r="BE187" s="463">
        <f t="shared" si="208"/>
        <v>0</v>
      </c>
      <c r="BF187" s="471">
        <f t="shared" si="209"/>
        <v>0</v>
      </c>
      <c r="BG187" s="463">
        <f t="shared" si="210"/>
        <v>0</v>
      </c>
      <c r="BH187" s="471">
        <f t="shared" si="211"/>
        <v>0</v>
      </c>
      <c r="BI187" s="463">
        <f t="shared" si="212"/>
        <v>0</v>
      </c>
      <c r="BJ187" s="471">
        <f t="shared" si="213"/>
        <v>0</v>
      </c>
      <c r="BK187" s="463">
        <f t="shared" si="214"/>
        <v>0</v>
      </c>
      <c r="BL187" s="471">
        <f t="shared" si="215"/>
        <v>0</v>
      </c>
      <c r="BM187" s="463">
        <f t="shared" si="216"/>
        <v>0</v>
      </c>
      <c r="BN187" s="471">
        <f t="shared" si="217"/>
        <v>0</v>
      </c>
      <c r="BO187" s="463">
        <f t="shared" si="218"/>
        <v>0</v>
      </c>
      <c r="BP187" s="471">
        <f t="shared" si="219"/>
        <v>0</v>
      </c>
      <c r="BQ187" s="463">
        <f t="shared" si="220"/>
        <v>0</v>
      </c>
    </row>
    <row r="188" spans="1:69" x14ac:dyDescent="0.15">
      <c r="A188" s="448" t="str">
        <f t="shared" si="221"/>
        <v/>
      </c>
      <c r="B188" s="465" t="s">
        <v>442</v>
      </c>
      <c r="C188" s="466"/>
      <c r="D188" s="467"/>
      <c r="E188" s="468"/>
      <c r="F188" s="466"/>
      <c r="G188" s="472" t="str">
        <f t="shared" si="97"/>
        <v/>
      </c>
      <c r="H188" s="470"/>
      <c r="I188" s="463">
        <f t="shared" si="222"/>
        <v>0</v>
      </c>
      <c r="J188" s="471">
        <f t="shared" si="223"/>
        <v>0</v>
      </c>
      <c r="K188" s="463">
        <f t="shared" si="224"/>
        <v>0</v>
      </c>
      <c r="L188" s="471">
        <f t="shared" si="225"/>
        <v>0</v>
      </c>
      <c r="M188" s="463">
        <f t="shared" si="226"/>
        <v>0</v>
      </c>
      <c r="N188" s="471">
        <f t="shared" si="165"/>
        <v>0</v>
      </c>
      <c r="O188" s="463">
        <f t="shared" si="166"/>
        <v>0</v>
      </c>
      <c r="P188" s="471">
        <f t="shared" si="167"/>
        <v>0</v>
      </c>
      <c r="Q188" s="463">
        <f t="shared" si="168"/>
        <v>0</v>
      </c>
      <c r="R188" s="471">
        <f t="shared" si="169"/>
        <v>0</v>
      </c>
      <c r="S188" s="463">
        <f t="shared" si="170"/>
        <v>0</v>
      </c>
      <c r="T188" s="471">
        <f t="shared" si="171"/>
        <v>0</v>
      </c>
      <c r="U188" s="463">
        <f t="shared" si="172"/>
        <v>0</v>
      </c>
      <c r="V188" s="471">
        <f t="shared" si="173"/>
        <v>0</v>
      </c>
      <c r="W188" s="463">
        <f t="shared" si="174"/>
        <v>0</v>
      </c>
      <c r="X188" s="471">
        <f t="shared" si="175"/>
        <v>0</v>
      </c>
      <c r="Y188" s="463">
        <f t="shared" si="176"/>
        <v>0</v>
      </c>
      <c r="Z188" s="471">
        <f t="shared" si="177"/>
        <v>0</v>
      </c>
      <c r="AA188" s="463">
        <f t="shared" si="178"/>
        <v>0</v>
      </c>
      <c r="AB188" s="471">
        <f t="shared" si="179"/>
        <v>0</v>
      </c>
      <c r="AC188" s="463">
        <f t="shared" si="180"/>
        <v>0</v>
      </c>
      <c r="AD188" s="471">
        <f t="shared" si="181"/>
        <v>0</v>
      </c>
      <c r="AE188" s="463">
        <f t="shared" si="182"/>
        <v>0</v>
      </c>
      <c r="AF188" s="471">
        <f t="shared" si="183"/>
        <v>0</v>
      </c>
      <c r="AG188" s="463">
        <f t="shared" si="184"/>
        <v>0</v>
      </c>
      <c r="AH188" s="471">
        <f t="shared" si="185"/>
        <v>0</v>
      </c>
      <c r="AI188" s="463">
        <f t="shared" si="186"/>
        <v>0</v>
      </c>
      <c r="AJ188" s="471">
        <f t="shared" si="187"/>
        <v>0</v>
      </c>
      <c r="AK188" s="463">
        <f t="shared" si="188"/>
        <v>0</v>
      </c>
      <c r="AL188" s="471">
        <f t="shared" si="189"/>
        <v>0</v>
      </c>
      <c r="AM188" s="463">
        <f t="shared" si="190"/>
        <v>0</v>
      </c>
      <c r="AN188" s="471">
        <f t="shared" si="191"/>
        <v>0</v>
      </c>
      <c r="AO188" s="463">
        <f t="shared" si="192"/>
        <v>0</v>
      </c>
      <c r="AP188" s="471">
        <f t="shared" si="193"/>
        <v>0</v>
      </c>
      <c r="AQ188" s="463">
        <f t="shared" si="194"/>
        <v>0</v>
      </c>
      <c r="AR188" s="471">
        <f t="shared" si="195"/>
        <v>0</v>
      </c>
      <c r="AS188" s="463">
        <f t="shared" si="196"/>
        <v>0</v>
      </c>
      <c r="AT188" s="471">
        <f t="shared" si="197"/>
        <v>0</v>
      </c>
      <c r="AU188" s="463">
        <f t="shared" si="198"/>
        <v>0</v>
      </c>
      <c r="AV188" s="471">
        <f t="shared" si="199"/>
        <v>0</v>
      </c>
      <c r="AW188" s="463">
        <f t="shared" si="200"/>
        <v>0</v>
      </c>
      <c r="AX188" s="471">
        <f t="shared" si="201"/>
        <v>0</v>
      </c>
      <c r="AY188" s="463">
        <f t="shared" si="202"/>
        <v>0</v>
      </c>
      <c r="AZ188" s="471">
        <f t="shared" si="203"/>
        <v>0</v>
      </c>
      <c r="BA188" s="463">
        <f t="shared" si="204"/>
        <v>0</v>
      </c>
      <c r="BB188" s="471">
        <f t="shared" si="205"/>
        <v>0</v>
      </c>
      <c r="BC188" s="463">
        <f t="shared" si="206"/>
        <v>0</v>
      </c>
      <c r="BD188" s="471">
        <f t="shared" si="207"/>
        <v>0</v>
      </c>
      <c r="BE188" s="463">
        <f t="shared" si="208"/>
        <v>0</v>
      </c>
      <c r="BF188" s="471">
        <f t="shared" si="209"/>
        <v>0</v>
      </c>
      <c r="BG188" s="463">
        <f t="shared" si="210"/>
        <v>0</v>
      </c>
      <c r="BH188" s="471">
        <f t="shared" si="211"/>
        <v>0</v>
      </c>
      <c r="BI188" s="463">
        <f t="shared" si="212"/>
        <v>0</v>
      </c>
      <c r="BJ188" s="471">
        <f t="shared" si="213"/>
        <v>0</v>
      </c>
      <c r="BK188" s="463">
        <f t="shared" si="214"/>
        <v>0</v>
      </c>
      <c r="BL188" s="471">
        <f t="shared" si="215"/>
        <v>0</v>
      </c>
      <c r="BM188" s="463">
        <f t="shared" si="216"/>
        <v>0</v>
      </c>
      <c r="BN188" s="471">
        <f t="shared" si="217"/>
        <v>0</v>
      </c>
      <c r="BO188" s="463">
        <f t="shared" si="218"/>
        <v>0</v>
      </c>
      <c r="BP188" s="471">
        <f t="shared" si="219"/>
        <v>0</v>
      </c>
      <c r="BQ188" s="463">
        <f t="shared" si="220"/>
        <v>0</v>
      </c>
    </row>
    <row r="189" spans="1:69" x14ac:dyDescent="0.15">
      <c r="A189" s="448" t="str">
        <f t="shared" si="221"/>
        <v/>
      </c>
      <c r="B189" s="465" t="s">
        <v>442</v>
      </c>
      <c r="C189" s="466"/>
      <c r="D189" s="467"/>
      <c r="E189" s="468"/>
      <c r="F189" s="466"/>
      <c r="G189" s="472" t="str">
        <f t="shared" si="97"/>
        <v/>
      </c>
      <c r="H189" s="470"/>
      <c r="I189" s="463">
        <f t="shared" si="222"/>
        <v>0</v>
      </c>
      <c r="J189" s="471">
        <f t="shared" si="223"/>
        <v>0</v>
      </c>
      <c r="K189" s="463">
        <f t="shared" si="224"/>
        <v>0</v>
      </c>
      <c r="L189" s="471">
        <f t="shared" si="225"/>
        <v>0</v>
      </c>
      <c r="M189" s="463">
        <f t="shared" si="226"/>
        <v>0</v>
      </c>
      <c r="N189" s="471">
        <f t="shared" si="165"/>
        <v>0</v>
      </c>
      <c r="O189" s="463">
        <f t="shared" si="166"/>
        <v>0</v>
      </c>
      <c r="P189" s="471">
        <f t="shared" si="167"/>
        <v>0</v>
      </c>
      <c r="Q189" s="463">
        <f t="shared" si="168"/>
        <v>0</v>
      </c>
      <c r="R189" s="471">
        <f t="shared" si="169"/>
        <v>0</v>
      </c>
      <c r="S189" s="463">
        <f t="shared" si="170"/>
        <v>0</v>
      </c>
      <c r="T189" s="471">
        <f t="shared" si="171"/>
        <v>0</v>
      </c>
      <c r="U189" s="463">
        <f t="shared" si="172"/>
        <v>0</v>
      </c>
      <c r="V189" s="471">
        <f t="shared" si="173"/>
        <v>0</v>
      </c>
      <c r="W189" s="463">
        <f t="shared" si="174"/>
        <v>0</v>
      </c>
      <c r="X189" s="471">
        <f t="shared" si="175"/>
        <v>0</v>
      </c>
      <c r="Y189" s="463">
        <f t="shared" si="176"/>
        <v>0</v>
      </c>
      <c r="Z189" s="471">
        <f t="shared" si="177"/>
        <v>0</v>
      </c>
      <c r="AA189" s="463">
        <f t="shared" si="178"/>
        <v>0</v>
      </c>
      <c r="AB189" s="471">
        <f t="shared" si="179"/>
        <v>0</v>
      </c>
      <c r="AC189" s="463">
        <f t="shared" si="180"/>
        <v>0</v>
      </c>
      <c r="AD189" s="471">
        <f t="shared" si="181"/>
        <v>0</v>
      </c>
      <c r="AE189" s="463">
        <f t="shared" si="182"/>
        <v>0</v>
      </c>
      <c r="AF189" s="471">
        <f t="shared" si="183"/>
        <v>0</v>
      </c>
      <c r="AG189" s="463">
        <f t="shared" si="184"/>
        <v>0</v>
      </c>
      <c r="AH189" s="471">
        <f t="shared" si="185"/>
        <v>0</v>
      </c>
      <c r="AI189" s="463">
        <f t="shared" si="186"/>
        <v>0</v>
      </c>
      <c r="AJ189" s="471">
        <f t="shared" si="187"/>
        <v>0</v>
      </c>
      <c r="AK189" s="463">
        <f t="shared" si="188"/>
        <v>0</v>
      </c>
      <c r="AL189" s="471">
        <f t="shared" si="189"/>
        <v>0</v>
      </c>
      <c r="AM189" s="463">
        <f t="shared" si="190"/>
        <v>0</v>
      </c>
      <c r="AN189" s="471">
        <f t="shared" si="191"/>
        <v>0</v>
      </c>
      <c r="AO189" s="463">
        <f t="shared" si="192"/>
        <v>0</v>
      </c>
      <c r="AP189" s="471">
        <f t="shared" si="193"/>
        <v>0</v>
      </c>
      <c r="AQ189" s="463">
        <f t="shared" si="194"/>
        <v>0</v>
      </c>
      <c r="AR189" s="471">
        <f t="shared" si="195"/>
        <v>0</v>
      </c>
      <c r="AS189" s="463">
        <f t="shared" si="196"/>
        <v>0</v>
      </c>
      <c r="AT189" s="471">
        <f t="shared" si="197"/>
        <v>0</v>
      </c>
      <c r="AU189" s="463">
        <f t="shared" si="198"/>
        <v>0</v>
      </c>
      <c r="AV189" s="471">
        <f t="shared" si="199"/>
        <v>0</v>
      </c>
      <c r="AW189" s="463">
        <f t="shared" si="200"/>
        <v>0</v>
      </c>
      <c r="AX189" s="471">
        <f t="shared" si="201"/>
        <v>0</v>
      </c>
      <c r="AY189" s="463">
        <f t="shared" si="202"/>
        <v>0</v>
      </c>
      <c r="AZ189" s="471">
        <f t="shared" si="203"/>
        <v>0</v>
      </c>
      <c r="BA189" s="463">
        <f t="shared" si="204"/>
        <v>0</v>
      </c>
      <c r="BB189" s="471">
        <f t="shared" si="205"/>
        <v>0</v>
      </c>
      <c r="BC189" s="463">
        <f t="shared" si="206"/>
        <v>0</v>
      </c>
      <c r="BD189" s="471">
        <f t="shared" si="207"/>
        <v>0</v>
      </c>
      <c r="BE189" s="463">
        <f t="shared" si="208"/>
        <v>0</v>
      </c>
      <c r="BF189" s="471">
        <f t="shared" si="209"/>
        <v>0</v>
      </c>
      <c r="BG189" s="463">
        <f t="shared" si="210"/>
        <v>0</v>
      </c>
      <c r="BH189" s="471">
        <f t="shared" si="211"/>
        <v>0</v>
      </c>
      <c r="BI189" s="463">
        <f t="shared" si="212"/>
        <v>0</v>
      </c>
      <c r="BJ189" s="471">
        <f t="shared" si="213"/>
        <v>0</v>
      </c>
      <c r="BK189" s="463">
        <f t="shared" si="214"/>
        <v>0</v>
      </c>
      <c r="BL189" s="471">
        <f t="shared" si="215"/>
        <v>0</v>
      </c>
      <c r="BM189" s="463">
        <f t="shared" si="216"/>
        <v>0</v>
      </c>
      <c r="BN189" s="471">
        <f t="shared" si="217"/>
        <v>0</v>
      </c>
      <c r="BO189" s="463">
        <f t="shared" si="218"/>
        <v>0</v>
      </c>
      <c r="BP189" s="471">
        <f t="shared" si="219"/>
        <v>0</v>
      </c>
      <c r="BQ189" s="463">
        <f t="shared" si="220"/>
        <v>0</v>
      </c>
    </row>
    <row r="190" spans="1:69" x14ac:dyDescent="0.15">
      <c r="A190" s="448" t="str">
        <f t="shared" si="221"/>
        <v/>
      </c>
      <c r="B190" s="465" t="s">
        <v>442</v>
      </c>
      <c r="C190" s="466"/>
      <c r="D190" s="467"/>
      <c r="E190" s="468"/>
      <c r="F190" s="466"/>
      <c r="G190" s="472" t="str">
        <f t="shared" si="97"/>
        <v/>
      </c>
      <c r="H190" s="470"/>
      <c r="I190" s="463">
        <f t="shared" si="222"/>
        <v>0</v>
      </c>
      <c r="J190" s="471">
        <f t="shared" si="223"/>
        <v>0</v>
      </c>
      <c r="K190" s="463">
        <f t="shared" si="224"/>
        <v>0</v>
      </c>
      <c r="L190" s="471">
        <f t="shared" si="225"/>
        <v>0</v>
      </c>
      <c r="M190" s="463">
        <f t="shared" si="226"/>
        <v>0</v>
      </c>
      <c r="N190" s="471">
        <f t="shared" si="165"/>
        <v>0</v>
      </c>
      <c r="O190" s="463">
        <f t="shared" si="166"/>
        <v>0</v>
      </c>
      <c r="P190" s="471">
        <f t="shared" si="167"/>
        <v>0</v>
      </c>
      <c r="Q190" s="463">
        <f t="shared" si="168"/>
        <v>0</v>
      </c>
      <c r="R190" s="471">
        <f t="shared" si="169"/>
        <v>0</v>
      </c>
      <c r="S190" s="463">
        <f t="shared" si="170"/>
        <v>0</v>
      </c>
      <c r="T190" s="471">
        <f t="shared" si="171"/>
        <v>0</v>
      </c>
      <c r="U190" s="463">
        <f t="shared" si="172"/>
        <v>0</v>
      </c>
      <c r="V190" s="471">
        <f t="shared" si="173"/>
        <v>0</v>
      </c>
      <c r="W190" s="463">
        <f t="shared" si="174"/>
        <v>0</v>
      </c>
      <c r="X190" s="471">
        <f t="shared" si="175"/>
        <v>0</v>
      </c>
      <c r="Y190" s="463">
        <f t="shared" si="176"/>
        <v>0</v>
      </c>
      <c r="Z190" s="471">
        <f t="shared" si="177"/>
        <v>0</v>
      </c>
      <c r="AA190" s="463">
        <f t="shared" si="178"/>
        <v>0</v>
      </c>
      <c r="AB190" s="471">
        <f t="shared" si="179"/>
        <v>0</v>
      </c>
      <c r="AC190" s="463">
        <f t="shared" si="180"/>
        <v>0</v>
      </c>
      <c r="AD190" s="471">
        <f t="shared" si="181"/>
        <v>0</v>
      </c>
      <c r="AE190" s="463">
        <f t="shared" si="182"/>
        <v>0</v>
      </c>
      <c r="AF190" s="471">
        <f t="shared" si="183"/>
        <v>0</v>
      </c>
      <c r="AG190" s="463">
        <f t="shared" si="184"/>
        <v>0</v>
      </c>
      <c r="AH190" s="471">
        <f t="shared" si="185"/>
        <v>0</v>
      </c>
      <c r="AI190" s="463">
        <f t="shared" si="186"/>
        <v>0</v>
      </c>
      <c r="AJ190" s="471">
        <f t="shared" si="187"/>
        <v>0</v>
      </c>
      <c r="AK190" s="463">
        <f t="shared" si="188"/>
        <v>0</v>
      </c>
      <c r="AL190" s="471">
        <f t="shared" si="189"/>
        <v>0</v>
      </c>
      <c r="AM190" s="463">
        <f t="shared" si="190"/>
        <v>0</v>
      </c>
      <c r="AN190" s="471">
        <f t="shared" si="191"/>
        <v>0</v>
      </c>
      <c r="AO190" s="463">
        <f t="shared" si="192"/>
        <v>0</v>
      </c>
      <c r="AP190" s="471">
        <f t="shared" si="193"/>
        <v>0</v>
      </c>
      <c r="AQ190" s="463">
        <f t="shared" si="194"/>
        <v>0</v>
      </c>
      <c r="AR190" s="471">
        <f t="shared" si="195"/>
        <v>0</v>
      </c>
      <c r="AS190" s="463">
        <f t="shared" si="196"/>
        <v>0</v>
      </c>
      <c r="AT190" s="471">
        <f t="shared" si="197"/>
        <v>0</v>
      </c>
      <c r="AU190" s="463">
        <f t="shared" si="198"/>
        <v>0</v>
      </c>
      <c r="AV190" s="471">
        <f t="shared" si="199"/>
        <v>0</v>
      </c>
      <c r="AW190" s="463">
        <f t="shared" si="200"/>
        <v>0</v>
      </c>
      <c r="AX190" s="471">
        <f t="shared" si="201"/>
        <v>0</v>
      </c>
      <c r="AY190" s="463">
        <f t="shared" si="202"/>
        <v>0</v>
      </c>
      <c r="AZ190" s="471">
        <f t="shared" si="203"/>
        <v>0</v>
      </c>
      <c r="BA190" s="463">
        <f t="shared" si="204"/>
        <v>0</v>
      </c>
      <c r="BB190" s="471">
        <f t="shared" si="205"/>
        <v>0</v>
      </c>
      <c r="BC190" s="463">
        <f t="shared" si="206"/>
        <v>0</v>
      </c>
      <c r="BD190" s="471">
        <f t="shared" si="207"/>
        <v>0</v>
      </c>
      <c r="BE190" s="463">
        <f t="shared" si="208"/>
        <v>0</v>
      </c>
      <c r="BF190" s="471">
        <f t="shared" si="209"/>
        <v>0</v>
      </c>
      <c r="BG190" s="463">
        <f t="shared" si="210"/>
        <v>0</v>
      </c>
      <c r="BH190" s="471">
        <f t="shared" si="211"/>
        <v>0</v>
      </c>
      <c r="BI190" s="463">
        <f t="shared" si="212"/>
        <v>0</v>
      </c>
      <c r="BJ190" s="471">
        <f t="shared" si="213"/>
        <v>0</v>
      </c>
      <c r="BK190" s="463">
        <f t="shared" si="214"/>
        <v>0</v>
      </c>
      <c r="BL190" s="471">
        <f t="shared" si="215"/>
        <v>0</v>
      </c>
      <c r="BM190" s="463">
        <f t="shared" si="216"/>
        <v>0</v>
      </c>
      <c r="BN190" s="471">
        <f t="shared" si="217"/>
        <v>0</v>
      </c>
      <c r="BO190" s="463">
        <f t="shared" si="218"/>
        <v>0</v>
      </c>
      <c r="BP190" s="471">
        <f t="shared" si="219"/>
        <v>0</v>
      </c>
      <c r="BQ190" s="463">
        <f t="shared" si="220"/>
        <v>0</v>
      </c>
    </row>
    <row r="191" spans="1:69" x14ac:dyDescent="0.15">
      <c r="A191" s="448" t="str">
        <f t="shared" si="221"/>
        <v/>
      </c>
      <c r="B191" s="465" t="s">
        <v>442</v>
      </c>
      <c r="C191" s="466"/>
      <c r="D191" s="467"/>
      <c r="E191" s="468"/>
      <c r="F191" s="466"/>
      <c r="G191" s="472" t="str">
        <f t="shared" si="97"/>
        <v/>
      </c>
      <c r="H191" s="470"/>
      <c r="I191" s="463">
        <f t="shared" si="222"/>
        <v>0</v>
      </c>
      <c r="J191" s="471">
        <f t="shared" si="223"/>
        <v>0</v>
      </c>
      <c r="K191" s="463">
        <f t="shared" si="224"/>
        <v>0</v>
      </c>
      <c r="L191" s="471">
        <f t="shared" si="225"/>
        <v>0</v>
      </c>
      <c r="M191" s="463">
        <f t="shared" si="226"/>
        <v>0</v>
      </c>
      <c r="N191" s="471">
        <f t="shared" si="165"/>
        <v>0</v>
      </c>
      <c r="O191" s="463">
        <f t="shared" si="166"/>
        <v>0</v>
      </c>
      <c r="P191" s="471">
        <f t="shared" si="167"/>
        <v>0</v>
      </c>
      <c r="Q191" s="463">
        <f t="shared" si="168"/>
        <v>0</v>
      </c>
      <c r="R191" s="471">
        <f t="shared" si="169"/>
        <v>0</v>
      </c>
      <c r="S191" s="463">
        <f t="shared" si="170"/>
        <v>0</v>
      </c>
      <c r="T191" s="471">
        <f t="shared" si="171"/>
        <v>0</v>
      </c>
      <c r="U191" s="463">
        <f t="shared" si="172"/>
        <v>0</v>
      </c>
      <c r="V191" s="471">
        <f t="shared" si="173"/>
        <v>0</v>
      </c>
      <c r="W191" s="463">
        <f t="shared" si="174"/>
        <v>0</v>
      </c>
      <c r="X191" s="471">
        <f t="shared" si="175"/>
        <v>0</v>
      </c>
      <c r="Y191" s="463">
        <f t="shared" si="176"/>
        <v>0</v>
      </c>
      <c r="Z191" s="471">
        <f t="shared" si="177"/>
        <v>0</v>
      </c>
      <c r="AA191" s="463">
        <f t="shared" si="178"/>
        <v>0</v>
      </c>
      <c r="AB191" s="471">
        <f t="shared" si="179"/>
        <v>0</v>
      </c>
      <c r="AC191" s="463">
        <f t="shared" si="180"/>
        <v>0</v>
      </c>
      <c r="AD191" s="471">
        <f t="shared" si="181"/>
        <v>0</v>
      </c>
      <c r="AE191" s="463">
        <f t="shared" si="182"/>
        <v>0</v>
      </c>
      <c r="AF191" s="471">
        <f t="shared" si="183"/>
        <v>0</v>
      </c>
      <c r="AG191" s="463">
        <f t="shared" si="184"/>
        <v>0</v>
      </c>
      <c r="AH191" s="471">
        <f t="shared" si="185"/>
        <v>0</v>
      </c>
      <c r="AI191" s="463">
        <f t="shared" si="186"/>
        <v>0</v>
      </c>
      <c r="AJ191" s="471">
        <f t="shared" si="187"/>
        <v>0</v>
      </c>
      <c r="AK191" s="463">
        <f t="shared" si="188"/>
        <v>0</v>
      </c>
      <c r="AL191" s="471">
        <f t="shared" si="189"/>
        <v>0</v>
      </c>
      <c r="AM191" s="463">
        <f t="shared" si="190"/>
        <v>0</v>
      </c>
      <c r="AN191" s="471">
        <f t="shared" si="191"/>
        <v>0</v>
      </c>
      <c r="AO191" s="463">
        <f t="shared" si="192"/>
        <v>0</v>
      </c>
      <c r="AP191" s="471">
        <f t="shared" si="193"/>
        <v>0</v>
      </c>
      <c r="AQ191" s="463">
        <f t="shared" si="194"/>
        <v>0</v>
      </c>
      <c r="AR191" s="471">
        <f t="shared" si="195"/>
        <v>0</v>
      </c>
      <c r="AS191" s="463">
        <f t="shared" si="196"/>
        <v>0</v>
      </c>
      <c r="AT191" s="471">
        <f t="shared" si="197"/>
        <v>0</v>
      </c>
      <c r="AU191" s="463">
        <f t="shared" si="198"/>
        <v>0</v>
      </c>
      <c r="AV191" s="471">
        <f t="shared" si="199"/>
        <v>0</v>
      </c>
      <c r="AW191" s="463">
        <f t="shared" si="200"/>
        <v>0</v>
      </c>
      <c r="AX191" s="471">
        <f t="shared" si="201"/>
        <v>0</v>
      </c>
      <c r="AY191" s="463">
        <f t="shared" si="202"/>
        <v>0</v>
      </c>
      <c r="AZ191" s="471">
        <f t="shared" si="203"/>
        <v>0</v>
      </c>
      <c r="BA191" s="463">
        <f t="shared" si="204"/>
        <v>0</v>
      </c>
      <c r="BB191" s="471">
        <f t="shared" si="205"/>
        <v>0</v>
      </c>
      <c r="BC191" s="463">
        <f t="shared" si="206"/>
        <v>0</v>
      </c>
      <c r="BD191" s="471">
        <f t="shared" si="207"/>
        <v>0</v>
      </c>
      <c r="BE191" s="463">
        <f t="shared" si="208"/>
        <v>0</v>
      </c>
      <c r="BF191" s="471">
        <f t="shared" si="209"/>
        <v>0</v>
      </c>
      <c r="BG191" s="463">
        <f t="shared" si="210"/>
        <v>0</v>
      </c>
      <c r="BH191" s="471">
        <f t="shared" si="211"/>
        <v>0</v>
      </c>
      <c r="BI191" s="463">
        <f t="shared" si="212"/>
        <v>0</v>
      </c>
      <c r="BJ191" s="471">
        <f t="shared" si="213"/>
        <v>0</v>
      </c>
      <c r="BK191" s="463">
        <f t="shared" si="214"/>
        <v>0</v>
      </c>
      <c r="BL191" s="471">
        <f t="shared" si="215"/>
        <v>0</v>
      </c>
      <c r="BM191" s="463">
        <f t="shared" si="216"/>
        <v>0</v>
      </c>
      <c r="BN191" s="471">
        <f t="shared" si="217"/>
        <v>0</v>
      </c>
      <c r="BO191" s="463">
        <f t="shared" si="218"/>
        <v>0</v>
      </c>
      <c r="BP191" s="471">
        <f t="shared" si="219"/>
        <v>0</v>
      </c>
      <c r="BQ191" s="463">
        <f t="shared" si="220"/>
        <v>0</v>
      </c>
    </row>
    <row r="192" spans="1:69" x14ac:dyDescent="0.15">
      <c r="A192" s="448" t="str">
        <f t="shared" si="221"/>
        <v/>
      </c>
      <c r="B192" s="465" t="s">
        <v>442</v>
      </c>
      <c r="C192" s="466"/>
      <c r="D192" s="467"/>
      <c r="E192" s="468"/>
      <c r="F192" s="466"/>
      <c r="G192" s="472" t="str">
        <f t="shared" si="97"/>
        <v/>
      </c>
      <c r="H192" s="470"/>
      <c r="I192" s="463">
        <f t="shared" si="222"/>
        <v>0</v>
      </c>
      <c r="J192" s="471">
        <f t="shared" si="223"/>
        <v>0</v>
      </c>
      <c r="K192" s="463">
        <f t="shared" si="224"/>
        <v>0</v>
      </c>
      <c r="L192" s="471">
        <f t="shared" si="225"/>
        <v>0</v>
      </c>
      <c r="M192" s="463">
        <f t="shared" si="226"/>
        <v>0</v>
      </c>
      <c r="N192" s="471">
        <f t="shared" si="165"/>
        <v>0</v>
      </c>
      <c r="O192" s="463">
        <f t="shared" si="166"/>
        <v>0</v>
      </c>
      <c r="P192" s="471">
        <f t="shared" si="167"/>
        <v>0</v>
      </c>
      <c r="Q192" s="463">
        <f t="shared" si="168"/>
        <v>0</v>
      </c>
      <c r="R192" s="471">
        <f t="shared" si="169"/>
        <v>0</v>
      </c>
      <c r="S192" s="463">
        <f t="shared" si="170"/>
        <v>0</v>
      </c>
      <c r="T192" s="471">
        <f t="shared" si="171"/>
        <v>0</v>
      </c>
      <c r="U192" s="463">
        <f t="shared" si="172"/>
        <v>0</v>
      </c>
      <c r="V192" s="471">
        <f t="shared" si="173"/>
        <v>0</v>
      </c>
      <c r="W192" s="463">
        <f t="shared" si="174"/>
        <v>0</v>
      </c>
      <c r="X192" s="471">
        <f t="shared" si="175"/>
        <v>0</v>
      </c>
      <c r="Y192" s="463">
        <f t="shared" si="176"/>
        <v>0</v>
      </c>
      <c r="Z192" s="471">
        <f t="shared" si="177"/>
        <v>0</v>
      </c>
      <c r="AA192" s="463">
        <f t="shared" si="178"/>
        <v>0</v>
      </c>
      <c r="AB192" s="471">
        <f t="shared" si="179"/>
        <v>0</v>
      </c>
      <c r="AC192" s="463">
        <f t="shared" si="180"/>
        <v>0</v>
      </c>
      <c r="AD192" s="471">
        <f t="shared" si="181"/>
        <v>0</v>
      </c>
      <c r="AE192" s="463">
        <f t="shared" si="182"/>
        <v>0</v>
      </c>
      <c r="AF192" s="471">
        <f t="shared" si="183"/>
        <v>0</v>
      </c>
      <c r="AG192" s="463">
        <f t="shared" si="184"/>
        <v>0</v>
      </c>
      <c r="AH192" s="471">
        <f t="shared" si="185"/>
        <v>0</v>
      </c>
      <c r="AI192" s="463">
        <f t="shared" si="186"/>
        <v>0</v>
      </c>
      <c r="AJ192" s="471">
        <f t="shared" si="187"/>
        <v>0</v>
      </c>
      <c r="AK192" s="463">
        <f t="shared" si="188"/>
        <v>0</v>
      </c>
      <c r="AL192" s="471">
        <f t="shared" si="189"/>
        <v>0</v>
      </c>
      <c r="AM192" s="463">
        <f t="shared" si="190"/>
        <v>0</v>
      </c>
      <c r="AN192" s="471">
        <f t="shared" si="191"/>
        <v>0</v>
      </c>
      <c r="AO192" s="463">
        <f t="shared" si="192"/>
        <v>0</v>
      </c>
      <c r="AP192" s="471">
        <f t="shared" si="193"/>
        <v>0</v>
      </c>
      <c r="AQ192" s="463">
        <f t="shared" si="194"/>
        <v>0</v>
      </c>
      <c r="AR192" s="471">
        <f t="shared" si="195"/>
        <v>0</v>
      </c>
      <c r="AS192" s="463">
        <f t="shared" si="196"/>
        <v>0</v>
      </c>
      <c r="AT192" s="471">
        <f t="shared" si="197"/>
        <v>0</v>
      </c>
      <c r="AU192" s="463">
        <f t="shared" si="198"/>
        <v>0</v>
      </c>
      <c r="AV192" s="471">
        <f t="shared" si="199"/>
        <v>0</v>
      </c>
      <c r="AW192" s="463">
        <f t="shared" si="200"/>
        <v>0</v>
      </c>
      <c r="AX192" s="471">
        <f t="shared" si="201"/>
        <v>0</v>
      </c>
      <c r="AY192" s="463">
        <f t="shared" si="202"/>
        <v>0</v>
      </c>
      <c r="AZ192" s="471">
        <f t="shared" si="203"/>
        <v>0</v>
      </c>
      <c r="BA192" s="463">
        <f t="shared" si="204"/>
        <v>0</v>
      </c>
      <c r="BB192" s="471">
        <f t="shared" si="205"/>
        <v>0</v>
      </c>
      <c r="BC192" s="463">
        <f t="shared" si="206"/>
        <v>0</v>
      </c>
      <c r="BD192" s="471">
        <f t="shared" si="207"/>
        <v>0</v>
      </c>
      <c r="BE192" s="463">
        <f t="shared" si="208"/>
        <v>0</v>
      </c>
      <c r="BF192" s="471">
        <f t="shared" si="209"/>
        <v>0</v>
      </c>
      <c r="BG192" s="463">
        <f t="shared" si="210"/>
        <v>0</v>
      </c>
      <c r="BH192" s="471">
        <f t="shared" si="211"/>
        <v>0</v>
      </c>
      <c r="BI192" s="463">
        <f t="shared" si="212"/>
        <v>0</v>
      </c>
      <c r="BJ192" s="471">
        <f t="shared" si="213"/>
        <v>0</v>
      </c>
      <c r="BK192" s="463">
        <f t="shared" si="214"/>
        <v>0</v>
      </c>
      <c r="BL192" s="471">
        <f t="shared" si="215"/>
        <v>0</v>
      </c>
      <c r="BM192" s="463">
        <f t="shared" si="216"/>
        <v>0</v>
      </c>
      <c r="BN192" s="471">
        <f t="shared" si="217"/>
        <v>0</v>
      </c>
      <c r="BO192" s="463">
        <f t="shared" si="218"/>
        <v>0</v>
      </c>
      <c r="BP192" s="471">
        <f t="shared" si="219"/>
        <v>0</v>
      </c>
      <c r="BQ192" s="463">
        <f t="shared" si="220"/>
        <v>0</v>
      </c>
    </row>
    <row r="193" spans="1:69" x14ac:dyDescent="0.15">
      <c r="A193" s="448" t="str">
        <f t="shared" si="221"/>
        <v/>
      </c>
      <c r="B193" s="465" t="s">
        <v>442</v>
      </c>
      <c r="C193" s="466"/>
      <c r="D193" s="467"/>
      <c r="E193" s="468"/>
      <c r="F193" s="466"/>
      <c r="G193" s="472" t="str">
        <f t="shared" si="97"/>
        <v/>
      </c>
      <c r="H193" s="470"/>
      <c r="I193" s="463">
        <f t="shared" si="222"/>
        <v>0</v>
      </c>
      <c r="J193" s="471">
        <f t="shared" si="223"/>
        <v>0</v>
      </c>
      <c r="K193" s="463">
        <f t="shared" si="224"/>
        <v>0</v>
      </c>
      <c r="L193" s="471">
        <f t="shared" si="225"/>
        <v>0</v>
      </c>
      <c r="M193" s="463">
        <f t="shared" si="226"/>
        <v>0</v>
      </c>
      <c r="N193" s="471">
        <f t="shared" si="165"/>
        <v>0</v>
      </c>
      <c r="O193" s="463">
        <f t="shared" si="166"/>
        <v>0</v>
      </c>
      <c r="P193" s="471">
        <f t="shared" si="167"/>
        <v>0</v>
      </c>
      <c r="Q193" s="463">
        <f t="shared" si="168"/>
        <v>0</v>
      </c>
      <c r="R193" s="471">
        <f t="shared" si="169"/>
        <v>0</v>
      </c>
      <c r="S193" s="463">
        <f t="shared" si="170"/>
        <v>0</v>
      </c>
      <c r="T193" s="471">
        <f t="shared" si="171"/>
        <v>0</v>
      </c>
      <c r="U193" s="463">
        <f t="shared" si="172"/>
        <v>0</v>
      </c>
      <c r="V193" s="471">
        <f t="shared" si="173"/>
        <v>0</v>
      </c>
      <c r="W193" s="463">
        <f t="shared" si="174"/>
        <v>0</v>
      </c>
      <c r="X193" s="471">
        <f t="shared" si="175"/>
        <v>0</v>
      </c>
      <c r="Y193" s="463">
        <f t="shared" si="176"/>
        <v>0</v>
      </c>
      <c r="Z193" s="471">
        <f t="shared" si="177"/>
        <v>0</v>
      </c>
      <c r="AA193" s="463">
        <f t="shared" si="178"/>
        <v>0</v>
      </c>
      <c r="AB193" s="471">
        <f t="shared" si="179"/>
        <v>0</v>
      </c>
      <c r="AC193" s="463">
        <f t="shared" si="180"/>
        <v>0</v>
      </c>
      <c r="AD193" s="471">
        <f t="shared" si="181"/>
        <v>0</v>
      </c>
      <c r="AE193" s="463">
        <f t="shared" si="182"/>
        <v>0</v>
      </c>
      <c r="AF193" s="471">
        <f t="shared" si="183"/>
        <v>0</v>
      </c>
      <c r="AG193" s="463">
        <f t="shared" si="184"/>
        <v>0</v>
      </c>
      <c r="AH193" s="471">
        <f t="shared" si="185"/>
        <v>0</v>
      </c>
      <c r="AI193" s="463">
        <f t="shared" si="186"/>
        <v>0</v>
      </c>
      <c r="AJ193" s="471">
        <f t="shared" si="187"/>
        <v>0</v>
      </c>
      <c r="AK193" s="463">
        <f t="shared" si="188"/>
        <v>0</v>
      </c>
      <c r="AL193" s="471">
        <f t="shared" si="189"/>
        <v>0</v>
      </c>
      <c r="AM193" s="463">
        <f t="shared" si="190"/>
        <v>0</v>
      </c>
      <c r="AN193" s="471">
        <f t="shared" si="191"/>
        <v>0</v>
      </c>
      <c r="AO193" s="463">
        <f t="shared" si="192"/>
        <v>0</v>
      </c>
      <c r="AP193" s="471">
        <f t="shared" si="193"/>
        <v>0</v>
      </c>
      <c r="AQ193" s="463">
        <f t="shared" si="194"/>
        <v>0</v>
      </c>
      <c r="AR193" s="471">
        <f t="shared" si="195"/>
        <v>0</v>
      </c>
      <c r="AS193" s="463">
        <f t="shared" si="196"/>
        <v>0</v>
      </c>
      <c r="AT193" s="471">
        <f t="shared" si="197"/>
        <v>0</v>
      </c>
      <c r="AU193" s="463">
        <f t="shared" si="198"/>
        <v>0</v>
      </c>
      <c r="AV193" s="471">
        <f t="shared" si="199"/>
        <v>0</v>
      </c>
      <c r="AW193" s="463">
        <f t="shared" si="200"/>
        <v>0</v>
      </c>
      <c r="AX193" s="471">
        <f t="shared" si="201"/>
        <v>0</v>
      </c>
      <c r="AY193" s="463">
        <f t="shared" si="202"/>
        <v>0</v>
      </c>
      <c r="AZ193" s="471">
        <f t="shared" si="203"/>
        <v>0</v>
      </c>
      <c r="BA193" s="463">
        <f t="shared" si="204"/>
        <v>0</v>
      </c>
      <c r="BB193" s="471">
        <f t="shared" si="205"/>
        <v>0</v>
      </c>
      <c r="BC193" s="463">
        <f t="shared" si="206"/>
        <v>0</v>
      </c>
      <c r="BD193" s="471">
        <f t="shared" si="207"/>
        <v>0</v>
      </c>
      <c r="BE193" s="463">
        <f t="shared" si="208"/>
        <v>0</v>
      </c>
      <c r="BF193" s="471">
        <f t="shared" si="209"/>
        <v>0</v>
      </c>
      <c r="BG193" s="463">
        <f t="shared" si="210"/>
        <v>0</v>
      </c>
      <c r="BH193" s="471">
        <f t="shared" si="211"/>
        <v>0</v>
      </c>
      <c r="BI193" s="463">
        <f t="shared" si="212"/>
        <v>0</v>
      </c>
      <c r="BJ193" s="471">
        <f t="shared" si="213"/>
        <v>0</v>
      </c>
      <c r="BK193" s="463">
        <f t="shared" si="214"/>
        <v>0</v>
      </c>
      <c r="BL193" s="471">
        <f t="shared" si="215"/>
        <v>0</v>
      </c>
      <c r="BM193" s="463">
        <f t="shared" si="216"/>
        <v>0</v>
      </c>
      <c r="BN193" s="471">
        <f t="shared" si="217"/>
        <v>0</v>
      </c>
      <c r="BO193" s="463">
        <f t="shared" si="218"/>
        <v>0</v>
      </c>
      <c r="BP193" s="471">
        <f t="shared" si="219"/>
        <v>0</v>
      </c>
      <c r="BQ193" s="463">
        <f t="shared" si="220"/>
        <v>0</v>
      </c>
    </row>
    <row r="194" spans="1:69" x14ac:dyDescent="0.15">
      <c r="A194" s="448" t="str">
        <f t="shared" si="221"/>
        <v/>
      </c>
      <c r="B194" s="465" t="s">
        <v>442</v>
      </c>
      <c r="C194" s="466"/>
      <c r="D194" s="467"/>
      <c r="E194" s="468"/>
      <c r="F194" s="466"/>
      <c r="G194" s="472" t="str">
        <f t="shared" si="97"/>
        <v/>
      </c>
      <c r="H194" s="470"/>
      <c r="I194" s="463">
        <f t="shared" si="222"/>
        <v>0</v>
      </c>
      <c r="J194" s="471">
        <f t="shared" si="223"/>
        <v>0</v>
      </c>
      <c r="K194" s="463">
        <f t="shared" si="224"/>
        <v>0</v>
      </c>
      <c r="L194" s="471">
        <f t="shared" si="225"/>
        <v>0</v>
      </c>
      <c r="M194" s="463">
        <f t="shared" si="226"/>
        <v>0</v>
      </c>
      <c r="N194" s="471">
        <f t="shared" si="165"/>
        <v>0</v>
      </c>
      <c r="O194" s="463">
        <f t="shared" si="166"/>
        <v>0</v>
      </c>
      <c r="P194" s="471">
        <f t="shared" si="167"/>
        <v>0</v>
      </c>
      <c r="Q194" s="463">
        <f t="shared" si="168"/>
        <v>0</v>
      </c>
      <c r="R194" s="471">
        <f t="shared" si="169"/>
        <v>0</v>
      </c>
      <c r="S194" s="463">
        <f t="shared" si="170"/>
        <v>0</v>
      </c>
      <c r="T194" s="471">
        <f t="shared" si="171"/>
        <v>0</v>
      </c>
      <c r="U194" s="463">
        <f t="shared" si="172"/>
        <v>0</v>
      </c>
      <c r="V194" s="471">
        <f t="shared" si="173"/>
        <v>0</v>
      </c>
      <c r="W194" s="463">
        <f t="shared" si="174"/>
        <v>0</v>
      </c>
      <c r="X194" s="471">
        <f t="shared" si="175"/>
        <v>0</v>
      </c>
      <c r="Y194" s="463">
        <f t="shared" si="176"/>
        <v>0</v>
      </c>
      <c r="Z194" s="471">
        <f t="shared" si="177"/>
        <v>0</v>
      </c>
      <c r="AA194" s="463">
        <f t="shared" si="178"/>
        <v>0</v>
      </c>
      <c r="AB194" s="471">
        <f t="shared" si="179"/>
        <v>0</v>
      </c>
      <c r="AC194" s="463">
        <f t="shared" si="180"/>
        <v>0</v>
      </c>
      <c r="AD194" s="471">
        <f t="shared" si="181"/>
        <v>0</v>
      </c>
      <c r="AE194" s="463">
        <f t="shared" si="182"/>
        <v>0</v>
      </c>
      <c r="AF194" s="471">
        <f t="shared" si="183"/>
        <v>0</v>
      </c>
      <c r="AG194" s="463">
        <f t="shared" si="184"/>
        <v>0</v>
      </c>
      <c r="AH194" s="471">
        <f t="shared" si="185"/>
        <v>0</v>
      </c>
      <c r="AI194" s="463">
        <f t="shared" si="186"/>
        <v>0</v>
      </c>
      <c r="AJ194" s="471">
        <f t="shared" si="187"/>
        <v>0</v>
      </c>
      <c r="AK194" s="463">
        <f t="shared" si="188"/>
        <v>0</v>
      </c>
      <c r="AL194" s="471">
        <f t="shared" si="189"/>
        <v>0</v>
      </c>
      <c r="AM194" s="463">
        <f t="shared" si="190"/>
        <v>0</v>
      </c>
      <c r="AN194" s="471">
        <f t="shared" si="191"/>
        <v>0</v>
      </c>
      <c r="AO194" s="463">
        <f t="shared" si="192"/>
        <v>0</v>
      </c>
      <c r="AP194" s="471">
        <f t="shared" si="193"/>
        <v>0</v>
      </c>
      <c r="AQ194" s="463">
        <f t="shared" si="194"/>
        <v>0</v>
      </c>
      <c r="AR194" s="471">
        <f t="shared" si="195"/>
        <v>0</v>
      </c>
      <c r="AS194" s="463">
        <f t="shared" si="196"/>
        <v>0</v>
      </c>
      <c r="AT194" s="471">
        <f t="shared" si="197"/>
        <v>0</v>
      </c>
      <c r="AU194" s="463">
        <f t="shared" si="198"/>
        <v>0</v>
      </c>
      <c r="AV194" s="471">
        <f t="shared" si="199"/>
        <v>0</v>
      </c>
      <c r="AW194" s="463">
        <f t="shared" si="200"/>
        <v>0</v>
      </c>
      <c r="AX194" s="471">
        <f t="shared" si="201"/>
        <v>0</v>
      </c>
      <c r="AY194" s="463">
        <f t="shared" si="202"/>
        <v>0</v>
      </c>
      <c r="AZ194" s="471">
        <f t="shared" si="203"/>
        <v>0</v>
      </c>
      <c r="BA194" s="463">
        <f t="shared" si="204"/>
        <v>0</v>
      </c>
      <c r="BB194" s="471">
        <f t="shared" si="205"/>
        <v>0</v>
      </c>
      <c r="BC194" s="463">
        <f t="shared" si="206"/>
        <v>0</v>
      </c>
      <c r="BD194" s="471">
        <f t="shared" si="207"/>
        <v>0</v>
      </c>
      <c r="BE194" s="463">
        <f t="shared" si="208"/>
        <v>0</v>
      </c>
      <c r="BF194" s="471">
        <f t="shared" si="209"/>
        <v>0</v>
      </c>
      <c r="BG194" s="463">
        <f t="shared" si="210"/>
        <v>0</v>
      </c>
      <c r="BH194" s="471">
        <f t="shared" si="211"/>
        <v>0</v>
      </c>
      <c r="BI194" s="463">
        <f t="shared" si="212"/>
        <v>0</v>
      </c>
      <c r="BJ194" s="471">
        <f t="shared" si="213"/>
        <v>0</v>
      </c>
      <c r="BK194" s="463">
        <f t="shared" si="214"/>
        <v>0</v>
      </c>
      <c r="BL194" s="471">
        <f t="shared" si="215"/>
        <v>0</v>
      </c>
      <c r="BM194" s="463">
        <f t="shared" si="216"/>
        <v>0</v>
      </c>
      <c r="BN194" s="471">
        <f t="shared" si="217"/>
        <v>0</v>
      </c>
      <c r="BO194" s="463">
        <f t="shared" si="218"/>
        <v>0</v>
      </c>
      <c r="BP194" s="471">
        <f t="shared" si="219"/>
        <v>0</v>
      </c>
      <c r="BQ194" s="463">
        <f t="shared" si="220"/>
        <v>0</v>
      </c>
    </row>
    <row r="195" spans="1:69" x14ac:dyDescent="0.15">
      <c r="A195" s="448" t="str">
        <f t="shared" si="221"/>
        <v/>
      </c>
      <c r="B195" s="465" t="s">
        <v>442</v>
      </c>
      <c r="C195" s="466"/>
      <c r="D195" s="467"/>
      <c r="E195" s="468"/>
      <c r="F195" s="466"/>
      <c r="G195" s="472" t="str">
        <f t="shared" si="97"/>
        <v/>
      </c>
      <c r="H195" s="470"/>
      <c r="I195" s="463">
        <f t="shared" si="222"/>
        <v>0</v>
      </c>
      <c r="J195" s="471">
        <f t="shared" si="223"/>
        <v>0</v>
      </c>
      <c r="K195" s="463">
        <f t="shared" si="224"/>
        <v>0</v>
      </c>
      <c r="L195" s="471">
        <f t="shared" si="225"/>
        <v>0</v>
      </c>
      <c r="M195" s="463">
        <f t="shared" si="226"/>
        <v>0</v>
      </c>
      <c r="N195" s="471">
        <f t="shared" si="165"/>
        <v>0</v>
      </c>
      <c r="O195" s="463">
        <f t="shared" si="166"/>
        <v>0</v>
      </c>
      <c r="P195" s="471">
        <f t="shared" si="167"/>
        <v>0</v>
      </c>
      <c r="Q195" s="463">
        <f t="shared" si="168"/>
        <v>0</v>
      </c>
      <c r="R195" s="471">
        <f t="shared" si="169"/>
        <v>0</v>
      </c>
      <c r="S195" s="463">
        <f t="shared" si="170"/>
        <v>0</v>
      </c>
      <c r="T195" s="471">
        <f t="shared" si="171"/>
        <v>0</v>
      </c>
      <c r="U195" s="463">
        <f t="shared" si="172"/>
        <v>0</v>
      </c>
      <c r="V195" s="471">
        <f t="shared" si="173"/>
        <v>0</v>
      </c>
      <c r="W195" s="463">
        <f t="shared" si="174"/>
        <v>0</v>
      </c>
      <c r="X195" s="471">
        <f t="shared" si="175"/>
        <v>0</v>
      </c>
      <c r="Y195" s="463">
        <f t="shared" si="176"/>
        <v>0</v>
      </c>
      <c r="Z195" s="471">
        <f t="shared" si="177"/>
        <v>0</v>
      </c>
      <c r="AA195" s="463">
        <f t="shared" si="178"/>
        <v>0</v>
      </c>
      <c r="AB195" s="471">
        <f t="shared" si="179"/>
        <v>0</v>
      </c>
      <c r="AC195" s="463">
        <f t="shared" si="180"/>
        <v>0</v>
      </c>
      <c r="AD195" s="471">
        <f t="shared" si="181"/>
        <v>0</v>
      </c>
      <c r="AE195" s="463">
        <f t="shared" si="182"/>
        <v>0</v>
      </c>
      <c r="AF195" s="471">
        <f t="shared" si="183"/>
        <v>0</v>
      </c>
      <c r="AG195" s="463">
        <f t="shared" si="184"/>
        <v>0</v>
      </c>
      <c r="AH195" s="471">
        <f t="shared" si="185"/>
        <v>0</v>
      </c>
      <c r="AI195" s="463">
        <f t="shared" si="186"/>
        <v>0</v>
      </c>
      <c r="AJ195" s="471">
        <f t="shared" si="187"/>
        <v>0</v>
      </c>
      <c r="AK195" s="463">
        <f t="shared" si="188"/>
        <v>0</v>
      </c>
      <c r="AL195" s="471">
        <f t="shared" si="189"/>
        <v>0</v>
      </c>
      <c r="AM195" s="463">
        <f t="shared" si="190"/>
        <v>0</v>
      </c>
      <c r="AN195" s="471">
        <f t="shared" si="191"/>
        <v>0</v>
      </c>
      <c r="AO195" s="463">
        <f t="shared" si="192"/>
        <v>0</v>
      </c>
      <c r="AP195" s="471">
        <f t="shared" si="193"/>
        <v>0</v>
      </c>
      <c r="AQ195" s="463">
        <f t="shared" si="194"/>
        <v>0</v>
      </c>
      <c r="AR195" s="471">
        <f t="shared" si="195"/>
        <v>0</v>
      </c>
      <c r="AS195" s="463">
        <f t="shared" si="196"/>
        <v>0</v>
      </c>
      <c r="AT195" s="471">
        <f t="shared" si="197"/>
        <v>0</v>
      </c>
      <c r="AU195" s="463">
        <f t="shared" si="198"/>
        <v>0</v>
      </c>
      <c r="AV195" s="471">
        <f t="shared" si="199"/>
        <v>0</v>
      </c>
      <c r="AW195" s="463">
        <f t="shared" si="200"/>
        <v>0</v>
      </c>
      <c r="AX195" s="471">
        <f t="shared" si="201"/>
        <v>0</v>
      </c>
      <c r="AY195" s="463">
        <f t="shared" si="202"/>
        <v>0</v>
      </c>
      <c r="AZ195" s="471">
        <f t="shared" si="203"/>
        <v>0</v>
      </c>
      <c r="BA195" s="463">
        <f t="shared" si="204"/>
        <v>0</v>
      </c>
      <c r="BB195" s="471">
        <f t="shared" si="205"/>
        <v>0</v>
      </c>
      <c r="BC195" s="463">
        <f t="shared" si="206"/>
        <v>0</v>
      </c>
      <c r="BD195" s="471">
        <f t="shared" si="207"/>
        <v>0</v>
      </c>
      <c r="BE195" s="463">
        <f t="shared" si="208"/>
        <v>0</v>
      </c>
      <c r="BF195" s="471">
        <f t="shared" si="209"/>
        <v>0</v>
      </c>
      <c r="BG195" s="463">
        <f t="shared" si="210"/>
        <v>0</v>
      </c>
      <c r="BH195" s="471">
        <f t="shared" si="211"/>
        <v>0</v>
      </c>
      <c r="BI195" s="463">
        <f t="shared" si="212"/>
        <v>0</v>
      </c>
      <c r="BJ195" s="471">
        <f t="shared" si="213"/>
        <v>0</v>
      </c>
      <c r="BK195" s="463">
        <f t="shared" si="214"/>
        <v>0</v>
      </c>
      <c r="BL195" s="471">
        <f t="shared" si="215"/>
        <v>0</v>
      </c>
      <c r="BM195" s="463">
        <f t="shared" si="216"/>
        <v>0</v>
      </c>
      <c r="BN195" s="471">
        <f t="shared" si="217"/>
        <v>0</v>
      </c>
      <c r="BO195" s="463">
        <f t="shared" si="218"/>
        <v>0</v>
      </c>
      <c r="BP195" s="471">
        <f t="shared" si="219"/>
        <v>0</v>
      </c>
      <c r="BQ195" s="463">
        <f t="shared" si="220"/>
        <v>0</v>
      </c>
    </row>
    <row r="196" spans="1:69" x14ac:dyDescent="0.15">
      <c r="A196" s="448" t="str">
        <f t="shared" si="221"/>
        <v/>
      </c>
      <c r="B196" s="465" t="s">
        <v>442</v>
      </c>
      <c r="C196" s="466"/>
      <c r="D196" s="473"/>
      <c r="E196" s="468"/>
      <c r="F196" s="466"/>
      <c r="G196" s="472" t="str">
        <f t="shared" si="97"/>
        <v/>
      </c>
      <c r="H196" s="470"/>
      <c r="I196" s="463">
        <f t="shared" si="222"/>
        <v>0</v>
      </c>
      <c r="J196" s="471">
        <f t="shared" si="223"/>
        <v>0</v>
      </c>
      <c r="K196" s="463">
        <f t="shared" si="224"/>
        <v>0</v>
      </c>
      <c r="L196" s="471">
        <f t="shared" si="225"/>
        <v>0</v>
      </c>
      <c r="M196" s="463">
        <f t="shared" si="226"/>
        <v>0</v>
      </c>
      <c r="N196" s="471">
        <f t="shared" si="165"/>
        <v>0</v>
      </c>
      <c r="O196" s="463">
        <f t="shared" si="166"/>
        <v>0</v>
      </c>
      <c r="P196" s="471">
        <f t="shared" si="167"/>
        <v>0</v>
      </c>
      <c r="Q196" s="463">
        <f t="shared" si="168"/>
        <v>0</v>
      </c>
      <c r="R196" s="471">
        <f t="shared" si="169"/>
        <v>0</v>
      </c>
      <c r="S196" s="463">
        <f t="shared" si="170"/>
        <v>0</v>
      </c>
      <c r="T196" s="471">
        <f t="shared" si="171"/>
        <v>0</v>
      </c>
      <c r="U196" s="463">
        <f t="shared" si="172"/>
        <v>0</v>
      </c>
      <c r="V196" s="471">
        <f t="shared" si="173"/>
        <v>0</v>
      </c>
      <c r="W196" s="463">
        <f t="shared" si="174"/>
        <v>0</v>
      </c>
      <c r="X196" s="471">
        <f t="shared" si="175"/>
        <v>0</v>
      </c>
      <c r="Y196" s="463">
        <f t="shared" si="176"/>
        <v>0</v>
      </c>
      <c r="Z196" s="471">
        <f t="shared" si="177"/>
        <v>0</v>
      </c>
      <c r="AA196" s="463">
        <f t="shared" si="178"/>
        <v>0</v>
      </c>
      <c r="AB196" s="471">
        <f t="shared" si="179"/>
        <v>0</v>
      </c>
      <c r="AC196" s="463">
        <f t="shared" si="180"/>
        <v>0</v>
      </c>
      <c r="AD196" s="471">
        <f t="shared" si="181"/>
        <v>0</v>
      </c>
      <c r="AE196" s="463">
        <f t="shared" si="182"/>
        <v>0</v>
      </c>
      <c r="AF196" s="471">
        <f t="shared" si="183"/>
        <v>0</v>
      </c>
      <c r="AG196" s="463">
        <f t="shared" si="184"/>
        <v>0</v>
      </c>
      <c r="AH196" s="471">
        <f t="shared" si="185"/>
        <v>0</v>
      </c>
      <c r="AI196" s="463">
        <f t="shared" si="186"/>
        <v>0</v>
      </c>
      <c r="AJ196" s="471">
        <f t="shared" si="187"/>
        <v>0</v>
      </c>
      <c r="AK196" s="463">
        <f t="shared" si="188"/>
        <v>0</v>
      </c>
      <c r="AL196" s="471">
        <f t="shared" si="189"/>
        <v>0</v>
      </c>
      <c r="AM196" s="463">
        <f t="shared" si="190"/>
        <v>0</v>
      </c>
      <c r="AN196" s="471">
        <f t="shared" si="191"/>
        <v>0</v>
      </c>
      <c r="AO196" s="463">
        <f t="shared" si="192"/>
        <v>0</v>
      </c>
      <c r="AP196" s="471">
        <f t="shared" si="193"/>
        <v>0</v>
      </c>
      <c r="AQ196" s="463">
        <f t="shared" si="194"/>
        <v>0</v>
      </c>
      <c r="AR196" s="471">
        <f t="shared" si="195"/>
        <v>0</v>
      </c>
      <c r="AS196" s="463">
        <f t="shared" si="196"/>
        <v>0</v>
      </c>
      <c r="AT196" s="471">
        <f t="shared" si="197"/>
        <v>0</v>
      </c>
      <c r="AU196" s="463">
        <f t="shared" si="198"/>
        <v>0</v>
      </c>
      <c r="AV196" s="471">
        <f t="shared" si="199"/>
        <v>0</v>
      </c>
      <c r="AW196" s="463">
        <f t="shared" si="200"/>
        <v>0</v>
      </c>
      <c r="AX196" s="471">
        <f t="shared" si="201"/>
        <v>0</v>
      </c>
      <c r="AY196" s="463">
        <f t="shared" si="202"/>
        <v>0</v>
      </c>
      <c r="AZ196" s="471">
        <f t="shared" si="203"/>
        <v>0</v>
      </c>
      <c r="BA196" s="463">
        <f t="shared" si="204"/>
        <v>0</v>
      </c>
      <c r="BB196" s="471">
        <f t="shared" si="205"/>
        <v>0</v>
      </c>
      <c r="BC196" s="463">
        <f t="shared" si="206"/>
        <v>0</v>
      </c>
      <c r="BD196" s="471">
        <f t="shared" si="207"/>
        <v>0</v>
      </c>
      <c r="BE196" s="463">
        <f t="shared" si="208"/>
        <v>0</v>
      </c>
      <c r="BF196" s="471">
        <f t="shared" si="209"/>
        <v>0</v>
      </c>
      <c r="BG196" s="463">
        <f t="shared" si="210"/>
        <v>0</v>
      </c>
      <c r="BH196" s="471">
        <f t="shared" si="211"/>
        <v>0</v>
      </c>
      <c r="BI196" s="463">
        <f t="shared" si="212"/>
        <v>0</v>
      </c>
      <c r="BJ196" s="471">
        <f t="shared" si="213"/>
        <v>0</v>
      </c>
      <c r="BK196" s="463">
        <f t="shared" si="214"/>
        <v>0</v>
      </c>
      <c r="BL196" s="471">
        <f t="shared" si="215"/>
        <v>0</v>
      </c>
      <c r="BM196" s="463">
        <f t="shared" si="216"/>
        <v>0</v>
      </c>
      <c r="BN196" s="471">
        <f t="shared" si="217"/>
        <v>0</v>
      </c>
      <c r="BO196" s="463">
        <f t="shared" si="218"/>
        <v>0</v>
      </c>
      <c r="BP196" s="471">
        <f t="shared" si="219"/>
        <v>0</v>
      </c>
      <c r="BQ196" s="463">
        <f t="shared" si="220"/>
        <v>0</v>
      </c>
    </row>
    <row r="197" spans="1:69" x14ac:dyDescent="0.15">
      <c r="A197" s="448" t="str">
        <f t="shared" si="221"/>
        <v/>
      </c>
      <c r="B197" s="465" t="s">
        <v>442</v>
      </c>
      <c r="C197" s="466"/>
      <c r="D197" s="473"/>
      <c r="E197" s="468"/>
      <c r="F197" s="466"/>
      <c r="G197" s="472" t="str">
        <f t="shared" si="97"/>
        <v/>
      </c>
      <c r="H197" s="470"/>
      <c r="I197" s="463">
        <f t="shared" si="222"/>
        <v>0</v>
      </c>
      <c r="J197" s="471">
        <f t="shared" si="223"/>
        <v>0</v>
      </c>
      <c r="K197" s="463">
        <f t="shared" si="224"/>
        <v>0</v>
      </c>
      <c r="L197" s="471">
        <f t="shared" si="225"/>
        <v>0</v>
      </c>
      <c r="M197" s="463">
        <f t="shared" si="226"/>
        <v>0</v>
      </c>
      <c r="N197" s="471">
        <f t="shared" si="165"/>
        <v>0</v>
      </c>
      <c r="O197" s="463">
        <f t="shared" si="166"/>
        <v>0</v>
      </c>
      <c r="P197" s="471">
        <f t="shared" si="167"/>
        <v>0</v>
      </c>
      <c r="Q197" s="463">
        <f t="shared" si="168"/>
        <v>0</v>
      </c>
      <c r="R197" s="471">
        <f t="shared" si="169"/>
        <v>0</v>
      </c>
      <c r="S197" s="463">
        <f t="shared" si="170"/>
        <v>0</v>
      </c>
      <c r="T197" s="471">
        <f t="shared" si="171"/>
        <v>0</v>
      </c>
      <c r="U197" s="463">
        <f t="shared" si="172"/>
        <v>0</v>
      </c>
      <c r="V197" s="471">
        <f t="shared" si="173"/>
        <v>0</v>
      </c>
      <c r="W197" s="463">
        <f t="shared" si="174"/>
        <v>0</v>
      </c>
      <c r="X197" s="471">
        <f t="shared" si="175"/>
        <v>0</v>
      </c>
      <c r="Y197" s="463">
        <f t="shared" si="176"/>
        <v>0</v>
      </c>
      <c r="Z197" s="471">
        <f t="shared" si="177"/>
        <v>0</v>
      </c>
      <c r="AA197" s="463">
        <f t="shared" si="178"/>
        <v>0</v>
      </c>
      <c r="AB197" s="471">
        <f t="shared" si="179"/>
        <v>0</v>
      </c>
      <c r="AC197" s="463">
        <f t="shared" si="180"/>
        <v>0</v>
      </c>
      <c r="AD197" s="471">
        <f t="shared" si="181"/>
        <v>0</v>
      </c>
      <c r="AE197" s="463">
        <f t="shared" si="182"/>
        <v>0</v>
      </c>
      <c r="AF197" s="471">
        <f t="shared" si="183"/>
        <v>0</v>
      </c>
      <c r="AG197" s="463">
        <f t="shared" si="184"/>
        <v>0</v>
      </c>
      <c r="AH197" s="471">
        <f t="shared" si="185"/>
        <v>0</v>
      </c>
      <c r="AI197" s="463">
        <f t="shared" si="186"/>
        <v>0</v>
      </c>
      <c r="AJ197" s="471">
        <f t="shared" si="187"/>
        <v>0</v>
      </c>
      <c r="AK197" s="463">
        <f t="shared" si="188"/>
        <v>0</v>
      </c>
      <c r="AL197" s="471">
        <f t="shared" si="189"/>
        <v>0</v>
      </c>
      <c r="AM197" s="463">
        <f t="shared" si="190"/>
        <v>0</v>
      </c>
      <c r="AN197" s="471">
        <f t="shared" si="191"/>
        <v>0</v>
      </c>
      <c r="AO197" s="463">
        <f t="shared" si="192"/>
        <v>0</v>
      </c>
      <c r="AP197" s="471">
        <f t="shared" si="193"/>
        <v>0</v>
      </c>
      <c r="AQ197" s="463">
        <f t="shared" si="194"/>
        <v>0</v>
      </c>
      <c r="AR197" s="471">
        <f t="shared" si="195"/>
        <v>0</v>
      </c>
      <c r="AS197" s="463">
        <f t="shared" si="196"/>
        <v>0</v>
      </c>
      <c r="AT197" s="471">
        <f t="shared" si="197"/>
        <v>0</v>
      </c>
      <c r="AU197" s="463">
        <f t="shared" si="198"/>
        <v>0</v>
      </c>
      <c r="AV197" s="471">
        <f t="shared" si="199"/>
        <v>0</v>
      </c>
      <c r="AW197" s="463">
        <f t="shared" si="200"/>
        <v>0</v>
      </c>
      <c r="AX197" s="471">
        <f t="shared" si="201"/>
        <v>0</v>
      </c>
      <c r="AY197" s="463">
        <f t="shared" si="202"/>
        <v>0</v>
      </c>
      <c r="AZ197" s="471">
        <f t="shared" si="203"/>
        <v>0</v>
      </c>
      <c r="BA197" s="463">
        <f t="shared" si="204"/>
        <v>0</v>
      </c>
      <c r="BB197" s="471">
        <f t="shared" si="205"/>
        <v>0</v>
      </c>
      <c r="BC197" s="463">
        <f t="shared" si="206"/>
        <v>0</v>
      </c>
      <c r="BD197" s="471">
        <f t="shared" si="207"/>
        <v>0</v>
      </c>
      <c r="BE197" s="463">
        <f t="shared" si="208"/>
        <v>0</v>
      </c>
      <c r="BF197" s="471">
        <f t="shared" si="209"/>
        <v>0</v>
      </c>
      <c r="BG197" s="463">
        <f t="shared" si="210"/>
        <v>0</v>
      </c>
      <c r="BH197" s="471">
        <f t="shared" si="211"/>
        <v>0</v>
      </c>
      <c r="BI197" s="463">
        <f t="shared" si="212"/>
        <v>0</v>
      </c>
      <c r="BJ197" s="471">
        <f t="shared" si="213"/>
        <v>0</v>
      </c>
      <c r="BK197" s="463">
        <f t="shared" si="214"/>
        <v>0</v>
      </c>
      <c r="BL197" s="471">
        <f t="shared" si="215"/>
        <v>0</v>
      </c>
      <c r="BM197" s="463">
        <f t="shared" si="216"/>
        <v>0</v>
      </c>
      <c r="BN197" s="471">
        <f t="shared" si="217"/>
        <v>0</v>
      </c>
      <c r="BO197" s="463">
        <f t="shared" si="218"/>
        <v>0</v>
      </c>
      <c r="BP197" s="471">
        <f t="shared" si="219"/>
        <v>0</v>
      </c>
      <c r="BQ197" s="463">
        <f t="shared" si="220"/>
        <v>0</v>
      </c>
    </row>
    <row r="198" spans="1:69" x14ac:dyDescent="0.15">
      <c r="A198" s="448" t="str">
        <f t="shared" si="221"/>
        <v/>
      </c>
      <c r="B198" s="465" t="s">
        <v>442</v>
      </c>
      <c r="C198" s="466"/>
      <c r="D198" s="473"/>
      <c r="E198" s="468"/>
      <c r="F198" s="466"/>
      <c r="G198" s="472" t="str">
        <f t="shared" si="97"/>
        <v/>
      </c>
      <c r="H198" s="470"/>
      <c r="I198" s="463">
        <f t="shared" si="222"/>
        <v>0</v>
      </c>
      <c r="J198" s="471">
        <f t="shared" si="223"/>
        <v>0</v>
      </c>
      <c r="K198" s="463">
        <f t="shared" si="224"/>
        <v>0</v>
      </c>
      <c r="L198" s="471">
        <f t="shared" si="225"/>
        <v>0</v>
      </c>
      <c r="M198" s="463">
        <f t="shared" si="226"/>
        <v>0</v>
      </c>
      <c r="N198" s="471">
        <f t="shared" si="165"/>
        <v>0</v>
      </c>
      <c r="O198" s="463">
        <f t="shared" si="166"/>
        <v>0</v>
      </c>
      <c r="P198" s="471">
        <f t="shared" si="167"/>
        <v>0</v>
      </c>
      <c r="Q198" s="463">
        <f t="shared" si="168"/>
        <v>0</v>
      </c>
      <c r="R198" s="471">
        <f t="shared" si="169"/>
        <v>0</v>
      </c>
      <c r="S198" s="463">
        <f t="shared" si="170"/>
        <v>0</v>
      </c>
      <c r="T198" s="471">
        <f t="shared" si="171"/>
        <v>0</v>
      </c>
      <c r="U198" s="463">
        <f t="shared" si="172"/>
        <v>0</v>
      </c>
      <c r="V198" s="471">
        <f t="shared" si="173"/>
        <v>0</v>
      </c>
      <c r="W198" s="463">
        <f t="shared" si="174"/>
        <v>0</v>
      </c>
      <c r="X198" s="471">
        <f t="shared" si="175"/>
        <v>0</v>
      </c>
      <c r="Y198" s="463">
        <f t="shared" si="176"/>
        <v>0</v>
      </c>
      <c r="Z198" s="471">
        <f t="shared" si="177"/>
        <v>0</v>
      </c>
      <c r="AA198" s="463">
        <f t="shared" si="178"/>
        <v>0</v>
      </c>
      <c r="AB198" s="471">
        <f t="shared" si="179"/>
        <v>0</v>
      </c>
      <c r="AC198" s="463">
        <f t="shared" si="180"/>
        <v>0</v>
      </c>
      <c r="AD198" s="471">
        <f t="shared" si="181"/>
        <v>0</v>
      </c>
      <c r="AE198" s="463">
        <f t="shared" si="182"/>
        <v>0</v>
      </c>
      <c r="AF198" s="471">
        <f t="shared" si="183"/>
        <v>0</v>
      </c>
      <c r="AG198" s="463">
        <f t="shared" si="184"/>
        <v>0</v>
      </c>
      <c r="AH198" s="471">
        <f t="shared" si="185"/>
        <v>0</v>
      </c>
      <c r="AI198" s="463">
        <f t="shared" si="186"/>
        <v>0</v>
      </c>
      <c r="AJ198" s="471">
        <f t="shared" si="187"/>
        <v>0</v>
      </c>
      <c r="AK198" s="463">
        <f t="shared" si="188"/>
        <v>0</v>
      </c>
      <c r="AL198" s="471">
        <f t="shared" si="189"/>
        <v>0</v>
      </c>
      <c r="AM198" s="463">
        <f t="shared" si="190"/>
        <v>0</v>
      </c>
      <c r="AN198" s="471">
        <f t="shared" si="191"/>
        <v>0</v>
      </c>
      <c r="AO198" s="463">
        <f t="shared" si="192"/>
        <v>0</v>
      </c>
      <c r="AP198" s="471">
        <f t="shared" si="193"/>
        <v>0</v>
      </c>
      <c r="AQ198" s="463">
        <f t="shared" si="194"/>
        <v>0</v>
      </c>
      <c r="AR198" s="471">
        <f t="shared" si="195"/>
        <v>0</v>
      </c>
      <c r="AS198" s="463">
        <f t="shared" si="196"/>
        <v>0</v>
      </c>
      <c r="AT198" s="471">
        <f t="shared" si="197"/>
        <v>0</v>
      </c>
      <c r="AU198" s="463">
        <f t="shared" si="198"/>
        <v>0</v>
      </c>
      <c r="AV198" s="471">
        <f t="shared" si="199"/>
        <v>0</v>
      </c>
      <c r="AW198" s="463">
        <f t="shared" si="200"/>
        <v>0</v>
      </c>
      <c r="AX198" s="471">
        <f t="shared" si="201"/>
        <v>0</v>
      </c>
      <c r="AY198" s="463">
        <f t="shared" si="202"/>
        <v>0</v>
      </c>
      <c r="AZ198" s="471">
        <f t="shared" si="203"/>
        <v>0</v>
      </c>
      <c r="BA198" s="463">
        <f t="shared" si="204"/>
        <v>0</v>
      </c>
      <c r="BB198" s="471">
        <f t="shared" si="205"/>
        <v>0</v>
      </c>
      <c r="BC198" s="463">
        <f t="shared" si="206"/>
        <v>0</v>
      </c>
      <c r="BD198" s="471">
        <f t="shared" si="207"/>
        <v>0</v>
      </c>
      <c r="BE198" s="463">
        <f t="shared" si="208"/>
        <v>0</v>
      </c>
      <c r="BF198" s="471">
        <f t="shared" si="209"/>
        <v>0</v>
      </c>
      <c r="BG198" s="463">
        <f t="shared" si="210"/>
        <v>0</v>
      </c>
      <c r="BH198" s="471">
        <f t="shared" si="211"/>
        <v>0</v>
      </c>
      <c r="BI198" s="463">
        <f t="shared" si="212"/>
        <v>0</v>
      </c>
      <c r="BJ198" s="471">
        <f t="shared" si="213"/>
        <v>0</v>
      </c>
      <c r="BK198" s="463">
        <f t="shared" si="214"/>
        <v>0</v>
      </c>
      <c r="BL198" s="471">
        <f t="shared" si="215"/>
        <v>0</v>
      </c>
      <c r="BM198" s="463">
        <f t="shared" si="216"/>
        <v>0</v>
      </c>
      <c r="BN198" s="471">
        <f t="shared" si="217"/>
        <v>0</v>
      </c>
      <c r="BO198" s="463">
        <f t="shared" si="218"/>
        <v>0</v>
      </c>
      <c r="BP198" s="471">
        <f t="shared" si="219"/>
        <v>0</v>
      </c>
      <c r="BQ198" s="463">
        <f t="shared" si="220"/>
        <v>0</v>
      </c>
    </row>
    <row r="199" spans="1:69" x14ac:dyDescent="0.15">
      <c r="A199" s="448" t="str">
        <f t="shared" si="221"/>
        <v/>
      </c>
      <c r="B199" s="465" t="s">
        <v>442</v>
      </c>
      <c r="C199" s="466"/>
      <c r="D199" s="473"/>
      <c r="E199" s="468"/>
      <c r="F199" s="466"/>
      <c r="G199" s="472" t="str">
        <f t="shared" si="97"/>
        <v/>
      </c>
      <c r="H199" s="470"/>
      <c r="I199" s="463">
        <f t="shared" si="222"/>
        <v>0</v>
      </c>
      <c r="J199" s="471">
        <f t="shared" si="223"/>
        <v>0</v>
      </c>
      <c r="K199" s="463">
        <f t="shared" si="224"/>
        <v>0</v>
      </c>
      <c r="L199" s="471">
        <f t="shared" si="225"/>
        <v>0</v>
      </c>
      <c r="M199" s="463">
        <f t="shared" si="226"/>
        <v>0</v>
      </c>
      <c r="N199" s="471">
        <f t="shared" ref="N199:N200" si="227">IF(L199-M199&lt;0,0,L199-M199)</f>
        <v>0</v>
      </c>
      <c r="O199" s="463">
        <f t="shared" ref="O199:O200" si="228">IFERROR(IF(L199-$E199*$G199&lt;$I199,L199-M199,$E199*$G199),0)</f>
        <v>0</v>
      </c>
      <c r="P199" s="471">
        <f t="shared" ref="P199:P200" si="229">IF(N199-O199&lt;0,0,N199-O199)</f>
        <v>0</v>
      </c>
      <c r="Q199" s="463">
        <f t="shared" ref="Q199:Q200" si="230">IFERROR(IF(N199-$E199*$G199&lt;$I199,N199-O199,$E199*$G199),0)</f>
        <v>0</v>
      </c>
      <c r="R199" s="471">
        <f t="shared" ref="R199:R200" si="231">IF(P199-Q199&lt;0,0,P199-Q199)</f>
        <v>0</v>
      </c>
      <c r="S199" s="463">
        <f t="shared" ref="S199:S200" si="232">IFERROR(IF(P199-$E199*$G199&lt;$I199,P199-Q199,$E199*$G199),0)</f>
        <v>0</v>
      </c>
      <c r="T199" s="471">
        <f t="shared" ref="T199:T200" si="233">IF(R199-S199&lt;0,0,R199-S199)</f>
        <v>0</v>
      </c>
      <c r="U199" s="463">
        <f t="shared" ref="U199:U200" si="234">IFERROR(IF(R199-$E199*$G199&lt;$I199,R199-S199,$E199*$G199),0)</f>
        <v>0</v>
      </c>
      <c r="V199" s="471">
        <f t="shared" ref="V199:V200" si="235">IF(T199-U199&lt;0,0,T199-U199)</f>
        <v>0</v>
      </c>
      <c r="W199" s="463">
        <f t="shared" ref="W199:W200" si="236">IFERROR(IF(T199-$E199*$G199&lt;$I199,T199-U199,$E199*$G199),0)</f>
        <v>0</v>
      </c>
      <c r="X199" s="471">
        <f t="shared" ref="X199:X200" si="237">IF(V199-W199&lt;0,0,V199-W199)</f>
        <v>0</v>
      </c>
      <c r="Y199" s="463">
        <f t="shared" ref="Y199:Y200" si="238">IFERROR(IF(V199-$E199*$G199&lt;$I199,V199-W199,$E199*$G199),0)</f>
        <v>0</v>
      </c>
      <c r="Z199" s="471">
        <f t="shared" ref="Z199:Z200" si="239">IF(X199-Y199&lt;0,0,X199-Y199)</f>
        <v>0</v>
      </c>
      <c r="AA199" s="463">
        <f t="shared" ref="AA199:AA200" si="240">IFERROR(IF(X199-$E199*$G199&lt;$I199,X199-Y199,$E199*$G199),0)</f>
        <v>0</v>
      </c>
      <c r="AB199" s="471">
        <f t="shared" ref="AB199:AB200" si="241">IF(Z199-AA199&lt;0,0,Z199-AA199)</f>
        <v>0</v>
      </c>
      <c r="AC199" s="463">
        <f t="shared" ref="AC199:AC200" si="242">IFERROR(IF(Z199-$E199*$G199&lt;$I199,Z199-AA199,$E199*$G199),0)</f>
        <v>0</v>
      </c>
      <c r="AD199" s="471">
        <f t="shared" ref="AD199:AD200" si="243">IF(AB199-AC199&lt;0,0,AB199-AC199)</f>
        <v>0</v>
      </c>
      <c r="AE199" s="463">
        <f t="shared" ref="AE199:AE200" si="244">IFERROR(IF(AB199-$E199*$G199&lt;$I199,AB199-AC199,$E199*$G199),0)</f>
        <v>0</v>
      </c>
      <c r="AF199" s="471">
        <f t="shared" ref="AF199:AF200" si="245">IF(AD199-AE199&lt;0,0,AD199-AE199)</f>
        <v>0</v>
      </c>
      <c r="AG199" s="463">
        <f t="shared" ref="AG199:AG200" si="246">IFERROR(IF(AD199-$E199*$G199&lt;$I199,AD199-AE199,$E199*$G199),0)</f>
        <v>0</v>
      </c>
      <c r="AH199" s="471">
        <f t="shared" ref="AH199:AH200" si="247">IF(AF199-AG199&lt;0,0,AF199-AG199)</f>
        <v>0</v>
      </c>
      <c r="AI199" s="463">
        <f t="shared" ref="AI199:AI200" si="248">IFERROR(IF(AF199-$E199*$G199&lt;$I199,AF199-AG199,$E199*$G199),0)</f>
        <v>0</v>
      </c>
      <c r="AJ199" s="471">
        <f t="shared" ref="AJ199:AJ200" si="249">IF(AH199-AI199&lt;0,0,AH199-AI199)</f>
        <v>0</v>
      </c>
      <c r="AK199" s="463">
        <f t="shared" ref="AK199:AK200" si="250">IFERROR(IF(AH199-$E199*$G199&lt;$I199,AH199-AI199,$E199*$G199),0)</f>
        <v>0</v>
      </c>
      <c r="AL199" s="471">
        <f t="shared" ref="AL199:AL200" si="251">IF(AJ199-AK199&lt;0,0,AJ199-AK199)</f>
        <v>0</v>
      </c>
      <c r="AM199" s="463">
        <f t="shared" ref="AM199:AM200" si="252">IFERROR(IF(AJ199-$E199*$G199&lt;$I199,AJ199-AK199,$E199*$G199),0)</f>
        <v>0</v>
      </c>
      <c r="AN199" s="471">
        <f t="shared" ref="AN199:AN200" si="253">IF(AL199-AM199&lt;0,0,AL199-AM199)</f>
        <v>0</v>
      </c>
      <c r="AO199" s="463">
        <f t="shared" ref="AO199:AO200" si="254">IFERROR(IF(AL199-$E199*$G199&lt;$I199,AL199-AM199,$E199*$G199),0)</f>
        <v>0</v>
      </c>
      <c r="AP199" s="471">
        <f t="shared" ref="AP199:AP200" si="255">IF(AN199-AO199&lt;0,0,AN199-AO199)</f>
        <v>0</v>
      </c>
      <c r="AQ199" s="463">
        <f t="shared" ref="AQ199:AQ200" si="256">IFERROR(IF(AN199-$E199*$G199&lt;$I199,AN199-AO199,$E199*$G199),0)</f>
        <v>0</v>
      </c>
      <c r="AR199" s="471">
        <f t="shared" ref="AR199:AR200" si="257">IF(AP199-AQ199&lt;0,0,AP199-AQ199)</f>
        <v>0</v>
      </c>
      <c r="AS199" s="463">
        <f t="shared" ref="AS199:AS200" si="258">IFERROR(IF(AP199-$E199*$G199&lt;$I199,AP199-AQ199,$E199*$G199),0)</f>
        <v>0</v>
      </c>
      <c r="AT199" s="471">
        <f t="shared" ref="AT199:AT200" si="259">IF(AR199-AS199&lt;0,0,AR199-AS199)</f>
        <v>0</v>
      </c>
      <c r="AU199" s="463">
        <f t="shared" ref="AU199:AU200" si="260">IFERROR(IF(AR199-$E199*$G199&lt;$I199,AR199-AS199,$E199*$G199),0)</f>
        <v>0</v>
      </c>
      <c r="AV199" s="471">
        <f t="shared" ref="AV199:AV200" si="261">IF(AT199-AU199&lt;0,0,AT199-AU199)</f>
        <v>0</v>
      </c>
      <c r="AW199" s="463">
        <f t="shared" ref="AW199:AW200" si="262">IFERROR(IF(AT199-$E199*$G199&lt;$I199,AT199-AU199,$E199*$G199),0)</f>
        <v>0</v>
      </c>
      <c r="AX199" s="471">
        <f t="shared" ref="AX199:AX200" si="263">IF(AV199-AW199&lt;0,0,AV199-AW199)</f>
        <v>0</v>
      </c>
      <c r="AY199" s="463">
        <f t="shared" ref="AY199:AY200" si="264">IFERROR(IF(AV199-$E199*$G199&lt;$I199,AV199-AW199,$E199*$G199),0)</f>
        <v>0</v>
      </c>
      <c r="AZ199" s="471">
        <f t="shared" ref="AZ199:AZ200" si="265">IF(AX199-AY199&lt;0,0,AX199-AY199)</f>
        <v>0</v>
      </c>
      <c r="BA199" s="463">
        <f t="shared" ref="BA199:BA200" si="266">IFERROR(IF(AX199-$E199*$G199&lt;$I199,AX199-AY199,$E199*$G199),0)</f>
        <v>0</v>
      </c>
      <c r="BB199" s="471">
        <f t="shared" ref="BB199:BB200" si="267">IF(AZ199-BA199&lt;0,0,AZ199-BA199)</f>
        <v>0</v>
      </c>
      <c r="BC199" s="463">
        <f t="shared" ref="BC199:BC200" si="268">IFERROR(IF(AZ199-$E199*$G199&lt;$I199,AZ199-BA199,$E199*$G199),0)</f>
        <v>0</v>
      </c>
      <c r="BD199" s="471">
        <f t="shared" ref="BD199:BD200" si="269">IF(BB199-BC199&lt;0,0,BB199-BC199)</f>
        <v>0</v>
      </c>
      <c r="BE199" s="463">
        <f t="shared" ref="BE199:BE200" si="270">IFERROR(IF(BB199-$E199*$G199&lt;$I199,BB199-BC199,$E199*$G199),0)</f>
        <v>0</v>
      </c>
      <c r="BF199" s="471">
        <f t="shared" ref="BF199:BF200" si="271">IF(BD199-BE199&lt;0,0,BD199-BE199)</f>
        <v>0</v>
      </c>
      <c r="BG199" s="463">
        <f t="shared" ref="BG199:BG200" si="272">IFERROR(IF(BD199-$E199*$G199&lt;$I199,BD199-BE199,$E199*$G199),0)</f>
        <v>0</v>
      </c>
      <c r="BH199" s="471">
        <f t="shared" ref="BH199:BH200" si="273">IF(BF199-BG199&lt;0,0,BF199-BG199)</f>
        <v>0</v>
      </c>
      <c r="BI199" s="463">
        <f t="shared" ref="BI199:BI200" si="274">IFERROR(IF(BF199-$E199*$G199&lt;$I199,BF199-BG199,$E199*$G199),0)</f>
        <v>0</v>
      </c>
      <c r="BJ199" s="471">
        <f t="shared" ref="BJ199:BJ200" si="275">IF(BH199-BI199&lt;0,0,BH199-BI199)</f>
        <v>0</v>
      </c>
      <c r="BK199" s="463">
        <f t="shared" ref="BK199:BK200" si="276">IFERROR(IF(BH199-$E199*$G199&lt;$I199,BH199-BI199,$E199*$G199),0)</f>
        <v>0</v>
      </c>
      <c r="BL199" s="471">
        <f t="shared" ref="BL199:BL200" si="277">IF(BJ199-BK199&lt;0,0,BJ199-BK199)</f>
        <v>0</v>
      </c>
      <c r="BM199" s="463">
        <f t="shared" ref="BM199:BM200" si="278">IFERROR(IF(BJ199-$E199*$G199&lt;$I199,BJ199-BK199,$E199*$G199),0)</f>
        <v>0</v>
      </c>
      <c r="BN199" s="471">
        <f t="shared" ref="BN199:BN200" si="279">IF(BL199-BM199&lt;0,0,BL199-BM199)</f>
        <v>0</v>
      </c>
      <c r="BO199" s="463">
        <f t="shared" ref="BO199:BO200" si="280">IFERROR(IF(BL199-$E199*$G199&lt;$I199,BL199-BM199,$E199*$G199),0)</f>
        <v>0</v>
      </c>
      <c r="BP199" s="471">
        <f t="shared" ref="BP199:BP200" si="281">IF(BN199-BO199&lt;0,0,BN199-BO199)</f>
        <v>0</v>
      </c>
      <c r="BQ199" s="463">
        <f t="shared" ref="BQ199:BQ200" si="282">IFERROR(IF(BN199-$E199*$G199&lt;$I199,BN199-BO199,$E199*$G199),0)</f>
        <v>0</v>
      </c>
    </row>
    <row r="200" spans="1:69" x14ac:dyDescent="0.15">
      <c r="A200" s="448" t="str">
        <f t="shared" ref="A200" si="283">IFERROR(VLOOKUP(B200,$B$207:$C$214,2,0),"")</f>
        <v/>
      </c>
      <c r="B200" s="474" t="s">
        <v>442</v>
      </c>
      <c r="C200" s="475"/>
      <c r="D200" s="476"/>
      <c r="E200" s="477"/>
      <c r="F200" s="475"/>
      <c r="G200" s="478" t="str">
        <f t="shared" si="97"/>
        <v/>
      </c>
      <c r="H200" s="479"/>
      <c r="I200" s="480">
        <f t="shared" ref="I200" si="284">IFERROR(IF($H200-($E200*$G200)&lt;$H200,IF($H200&lt;$E200*$G200,$H200,$E200*$G200)),)</f>
        <v>0</v>
      </c>
      <c r="J200" s="481">
        <f t="shared" ref="J200" si="285">IF(H200-I200&lt;0,0,H200-I200)</f>
        <v>0</v>
      </c>
      <c r="K200" s="480">
        <f t="shared" ref="K200" si="286">IFERROR(IF(H200-$E200*$G200&lt;$I200,H200-I200,$E200*$G200),0)</f>
        <v>0</v>
      </c>
      <c r="L200" s="481">
        <f t="shared" ref="L200" si="287">IF(J200-K200&lt;0,0,J200-K200)</f>
        <v>0</v>
      </c>
      <c r="M200" s="480">
        <f t="shared" ref="M200" si="288">IFERROR(IF(J200-$E200*$G200&lt;$I200,J200-K200,$E200*$G200),0)</f>
        <v>0</v>
      </c>
      <c r="N200" s="481">
        <f t="shared" si="227"/>
        <v>0</v>
      </c>
      <c r="O200" s="480">
        <f t="shared" si="228"/>
        <v>0</v>
      </c>
      <c r="P200" s="481">
        <f t="shared" si="229"/>
        <v>0</v>
      </c>
      <c r="Q200" s="480">
        <f t="shared" si="230"/>
        <v>0</v>
      </c>
      <c r="R200" s="481">
        <f t="shared" si="231"/>
        <v>0</v>
      </c>
      <c r="S200" s="480">
        <f t="shared" si="232"/>
        <v>0</v>
      </c>
      <c r="T200" s="481">
        <f t="shared" si="233"/>
        <v>0</v>
      </c>
      <c r="U200" s="480">
        <f t="shared" si="234"/>
        <v>0</v>
      </c>
      <c r="V200" s="481">
        <f t="shared" si="235"/>
        <v>0</v>
      </c>
      <c r="W200" s="480">
        <f t="shared" si="236"/>
        <v>0</v>
      </c>
      <c r="X200" s="481">
        <f t="shared" si="237"/>
        <v>0</v>
      </c>
      <c r="Y200" s="480">
        <f t="shared" si="238"/>
        <v>0</v>
      </c>
      <c r="Z200" s="481">
        <f t="shared" si="239"/>
        <v>0</v>
      </c>
      <c r="AA200" s="480">
        <f t="shared" si="240"/>
        <v>0</v>
      </c>
      <c r="AB200" s="481">
        <f t="shared" si="241"/>
        <v>0</v>
      </c>
      <c r="AC200" s="480">
        <f t="shared" si="242"/>
        <v>0</v>
      </c>
      <c r="AD200" s="481">
        <f t="shared" si="243"/>
        <v>0</v>
      </c>
      <c r="AE200" s="480">
        <f t="shared" si="244"/>
        <v>0</v>
      </c>
      <c r="AF200" s="481">
        <f t="shared" si="245"/>
        <v>0</v>
      </c>
      <c r="AG200" s="480">
        <f t="shared" si="246"/>
        <v>0</v>
      </c>
      <c r="AH200" s="481">
        <f t="shared" si="247"/>
        <v>0</v>
      </c>
      <c r="AI200" s="480">
        <f t="shared" si="248"/>
        <v>0</v>
      </c>
      <c r="AJ200" s="481">
        <f t="shared" si="249"/>
        <v>0</v>
      </c>
      <c r="AK200" s="480">
        <f t="shared" si="250"/>
        <v>0</v>
      </c>
      <c r="AL200" s="481">
        <f t="shared" si="251"/>
        <v>0</v>
      </c>
      <c r="AM200" s="480">
        <f t="shared" si="252"/>
        <v>0</v>
      </c>
      <c r="AN200" s="481">
        <f t="shared" si="253"/>
        <v>0</v>
      </c>
      <c r="AO200" s="480">
        <f t="shared" si="254"/>
        <v>0</v>
      </c>
      <c r="AP200" s="481">
        <f t="shared" si="255"/>
        <v>0</v>
      </c>
      <c r="AQ200" s="480">
        <f t="shared" si="256"/>
        <v>0</v>
      </c>
      <c r="AR200" s="481">
        <f t="shared" si="257"/>
        <v>0</v>
      </c>
      <c r="AS200" s="480">
        <f t="shared" si="258"/>
        <v>0</v>
      </c>
      <c r="AT200" s="481">
        <f t="shared" si="259"/>
        <v>0</v>
      </c>
      <c r="AU200" s="480">
        <f t="shared" si="260"/>
        <v>0</v>
      </c>
      <c r="AV200" s="481">
        <f t="shared" si="261"/>
        <v>0</v>
      </c>
      <c r="AW200" s="480">
        <f t="shared" si="262"/>
        <v>0</v>
      </c>
      <c r="AX200" s="481">
        <f t="shared" si="263"/>
        <v>0</v>
      </c>
      <c r="AY200" s="480">
        <f t="shared" si="264"/>
        <v>0</v>
      </c>
      <c r="AZ200" s="481">
        <f t="shared" si="265"/>
        <v>0</v>
      </c>
      <c r="BA200" s="480">
        <f t="shared" si="266"/>
        <v>0</v>
      </c>
      <c r="BB200" s="481">
        <f t="shared" si="267"/>
        <v>0</v>
      </c>
      <c r="BC200" s="480">
        <f t="shared" si="268"/>
        <v>0</v>
      </c>
      <c r="BD200" s="481">
        <f t="shared" si="269"/>
        <v>0</v>
      </c>
      <c r="BE200" s="480">
        <f t="shared" si="270"/>
        <v>0</v>
      </c>
      <c r="BF200" s="481">
        <f t="shared" si="271"/>
        <v>0</v>
      </c>
      <c r="BG200" s="480">
        <f t="shared" si="272"/>
        <v>0</v>
      </c>
      <c r="BH200" s="481">
        <f t="shared" si="273"/>
        <v>0</v>
      </c>
      <c r="BI200" s="480">
        <f t="shared" si="274"/>
        <v>0</v>
      </c>
      <c r="BJ200" s="481">
        <f t="shared" si="275"/>
        <v>0</v>
      </c>
      <c r="BK200" s="480">
        <f t="shared" si="276"/>
        <v>0</v>
      </c>
      <c r="BL200" s="481">
        <f t="shared" si="277"/>
        <v>0</v>
      </c>
      <c r="BM200" s="480">
        <f t="shared" si="278"/>
        <v>0</v>
      </c>
      <c r="BN200" s="481">
        <f t="shared" si="279"/>
        <v>0</v>
      </c>
      <c r="BO200" s="480">
        <f t="shared" si="280"/>
        <v>0</v>
      </c>
      <c r="BP200" s="481">
        <f t="shared" si="281"/>
        <v>0</v>
      </c>
      <c r="BQ200" s="480">
        <f t="shared" si="282"/>
        <v>0</v>
      </c>
    </row>
    <row r="203" spans="1:69" x14ac:dyDescent="0.15">
      <c r="A203" s="482" t="s">
        <v>460</v>
      </c>
    </row>
    <row r="204" spans="1:69" hidden="1" x14ac:dyDescent="0.15"/>
    <row r="205" spans="1:69" hidden="1" x14ac:dyDescent="0.15">
      <c r="F205" s="448" t="s">
        <v>461</v>
      </c>
    </row>
    <row r="206" spans="1:69" hidden="1" x14ac:dyDescent="0.15">
      <c r="F206" s="448" t="s">
        <v>462</v>
      </c>
      <c r="G206" s="448" t="s">
        <v>463</v>
      </c>
    </row>
    <row r="207" spans="1:69" hidden="1" x14ac:dyDescent="0.15">
      <c r="A207" s="448">
        <v>1</v>
      </c>
      <c r="B207" s="448" t="s">
        <v>464</v>
      </c>
      <c r="C207" s="448">
        <v>1</v>
      </c>
      <c r="F207" s="448">
        <v>2</v>
      </c>
      <c r="G207" s="448">
        <v>1</v>
      </c>
    </row>
    <row r="208" spans="1:69" hidden="1" x14ac:dyDescent="0.15">
      <c r="A208" s="448">
        <v>1</v>
      </c>
      <c r="B208" s="448" t="s">
        <v>465</v>
      </c>
      <c r="C208" s="448">
        <v>1</v>
      </c>
      <c r="F208" s="448">
        <v>3</v>
      </c>
      <c r="G208" s="448">
        <v>0.66700000000000004</v>
      </c>
    </row>
    <row r="209" spans="1:7" hidden="1" x14ac:dyDescent="0.15">
      <c r="A209" s="448">
        <v>2</v>
      </c>
      <c r="B209" s="448" t="s">
        <v>466</v>
      </c>
      <c r="C209" s="448">
        <v>2</v>
      </c>
      <c r="F209" s="448">
        <v>4</v>
      </c>
      <c r="G209" s="448">
        <v>0.5</v>
      </c>
    </row>
    <row r="210" spans="1:7" hidden="1" x14ac:dyDescent="0.15">
      <c r="A210" s="448">
        <v>3</v>
      </c>
      <c r="B210" s="448" t="s">
        <v>467</v>
      </c>
      <c r="C210" s="448">
        <v>3</v>
      </c>
      <c r="F210" s="448">
        <v>5</v>
      </c>
      <c r="G210" s="448">
        <v>0.4</v>
      </c>
    </row>
    <row r="211" spans="1:7" hidden="1" x14ac:dyDescent="0.15">
      <c r="A211" s="448">
        <v>3</v>
      </c>
      <c r="B211" s="448" t="s">
        <v>468</v>
      </c>
      <c r="C211" s="448">
        <v>3</v>
      </c>
      <c r="F211" s="448">
        <v>6</v>
      </c>
      <c r="G211" s="448">
        <v>0.33300000000000002</v>
      </c>
    </row>
    <row r="212" spans="1:7" hidden="1" x14ac:dyDescent="0.15">
      <c r="A212" s="448">
        <v>3</v>
      </c>
      <c r="B212" s="448" t="s">
        <v>469</v>
      </c>
      <c r="C212" s="448">
        <v>3</v>
      </c>
      <c r="F212" s="448">
        <v>7</v>
      </c>
      <c r="G212" s="448">
        <v>0.28599999999999998</v>
      </c>
    </row>
    <row r="213" spans="1:7" hidden="1" x14ac:dyDescent="0.15">
      <c r="A213" s="448">
        <v>3</v>
      </c>
      <c r="B213" s="448" t="s">
        <v>470</v>
      </c>
      <c r="C213" s="448">
        <v>3</v>
      </c>
      <c r="F213" s="448">
        <v>8</v>
      </c>
      <c r="G213" s="448">
        <v>0.25</v>
      </c>
    </row>
    <row r="214" spans="1:7" hidden="1" x14ac:dyDescent="0.15">
      <c r="A214" s="448">
        <v>3</v>
      </c>
      <c r="B214" s="448" t="s">
        <v>471</v>
      </c>
      <c r="C214" s="448">
        <v>3</v>
      </c>
      <c r="F214" s="448">
        <v>9</v>
      </c>
      <c r="G214" s="448">
        <v>0.222</v>
      </c>
    </row>
    <row r="215" spans="1:7" hidden="1" x14ac:dyDescent="0.15">
      <c r="F215" s="448">
        <v>10</v>
      </c>
      <c r="G215" s="448">
        <v>0.2</v>
      </c>
    </row>
    <row r="216" spans="1:7" hidden="1" x14ac:dyDescent="0.15">
      <c r="F216" s="448">
        <v>11</v>
      </c>
      <c r="G216" s="448">
        <v>0.182</v>
      </c>
    </row>
    <row r="217" spans="1:7" hidden="1" x14ac:dyDescent="0.15">
      <c r="F217" s="448">
        <v>12</v>
      </c>
      <c r="G217" s="448">
        <v>0.16700000000000001</v>
      </c>
    </row>
    <row r="218" spans="1:7" hidden="1" x14ac:dyDescent="0.15">
      <c r="F218" s="448">
        <v>13</v>
      </c>
      <c r="G218" s="448">
        <v>0.154</v>
      </c>
    </row>
    <row r="219" spans="1:7" hidden="1" x14ac:dyDescent="0.15">
      <c r="F219" s="448">
        <v>14</v>
      </c>
      <c r="G219" s="448">
        <v>0.14299999999999999</v>
      </c>
    </row>
    <row r="220" spans="1:7" hidden="1" x14ac:dyDescent="0.15">
      <c r="F220" s="448">
        <v>15</v>
      </c>
      <c r="G220" s="448">
        <v>0.13300000000000001</v>
      </c>
    </row>
    <row r="221" spans="1:7" hidden="1" x14ac:dyDescent="0.15">
      <c r="F221" s="448">
        <v>16</v>
      </c>
      <c r="G221" s="448">
        <v>0.125</v>
      </c>
    </row>
    <row r="222" spans="1:7" hidden="1" x14ac:dyDescent="0.15">
      <c r="F222" s="448">
        <v>17</v>
      </c>
      <c r="G222" s="448">
        <v>0.11799999999999999</v>
      </c>
    </row>
    <row r="223" spans="1:7" hidden="1" x14ac:dyDescent="0.15">
      <c r="F223" s="448">
        <v>18</v>
      </c>
      <c r="G223" s="448">
        <v>0.111</v>
      </c>
    </row>
    <row r="224" spans="1:7" hidden="1" x14ac:dyDescent="0.15">
      <c r="F224" s="448">
        <v>19</v>
      </c>
      <c r="G224" s="448">
        <v>0.105</v>
      </c>
    </row>
    <row r="225" spans="6:7" hidden="1" x14ac:dyDescent="0.15">
      <c r="F225" s="448">
        <v>20</v>
      </c>
      <c r="G225" s="448">
        <v>0.1</v>
      </c>
    </row>
    <row r="226" spans="6:7" hidden="1" x14ac:dyDescent="0.15">
      <c r="F226" s="448">
        <v>21</v>
      </c>
      <c r="G226" s="448">
        <v>9.5000000000000001E-2</v>
      </c>
    </row>
    <row r="227" spans="6:7" hidden="1" x14ac:dyDescent="0.15">
      <c r="F227" s="448">
        <v>22</v>
      </c>
      <c r="G227" s="448">
        <v>9.0999999999999998E-2</v>
      </c>
    </row>
    <row r="228" spans="6:7" hidden="1" x14ac:dyDescent="0.15">
      <c r="F228" s="448">
        <v>23</v>
      </c>
      <c r="G228" s="448">
        <v>8.6999999999999994E-2</v>
      </c>
    </row>
    <row r="229" spans="6:7" hidden="1" x14ac:dyDescent="0.15">
      <c r="F229" s="448">
        <v>24</v>
      </c>
      <c r="G229" s="448">
        <v>8.3000000000000004E-2</v>
      </c>
    </row>
    <row r="230" spans="6:7" hidden="1" x14ac:dyDescent="0.15">
      <c r="F230" s="448">
        <v>25</v>
      </c>
      <c r="G230" s="448">
        <v>0.08</v>
      </c>
    </row>
    <row r="231" spans="6:7" hidden="1" x14ac:dyDescent="0.15">
      <c r="F231" s="448">
        <v>26</v>
      </c>
      <c r="G231" s="448">
        <v>7.6999999999999999E-2</v>
      </c>
    </row>
    <row r="232" spans="6:7" hidden="1" x14ac:dyDescent="0.15">
      <c r="F232" s="448">
        <v>27</v>
      </c>
      <c r="G232" s="448">
        <v>7.3999999999999996E-2</v>
      </c>
    </row>
    <row r="233" spans="6:7" hidden="1" x14ac:dyDescent="0.15">
      <c r="F233" s="448">
        <v>28</v>
      </c>
      <c r="G233" s="448">
        <v>7.0999999999999994E-2</v>
      </c>
    </row>
    <row r="234" spans="6:7" hidden="1" x14ac:dyDescent="0.15">
      <c r="F234" s="448">
        <v>29</v>
      </c>
      <c r="G234" s="448">
        <v>6.9000000000000006E-2</v>
      </c>
    </row>
    <row r="235" spans="6:7" hidden="1" x14ac:dyDescent="0.15">
      <c r="F235" s="448">
        <v>30</v>
      </c>
      <c r="G235" s="448">
        <v>6.7000000000000004E-2</v>
      </c>
    </row>
    <row r="236" spans="6:7" hidden="1" x14ac:dyDescent="0.15">
      <c r="F236" s="448">
        <v>31</v>
      </c>
      <c r="G236" s="448">
        <v>6.5000000000000002E-2</v>
      </c>
    </row>
    <row r="237" spans="6:7" hidden="1" x14ac:dyDescent="0.15">
      <c r="F237" s="448">
        <v>32</v>
      </c>
      <c r="G237" s="448">
        <v>6.3E-2</v>
      </c>
    </row>
    <row r="238" spans="6:7" hidden="1" x14ac:dyDescent="0.15">
      <c r="F238" s="448">
        <v>33</v>
      </c>
      <c r="G238" s="448">
        <v>6.0999999999999999E-2</v>
      </c>
    </row>
    <row r="239" spans="6:7" hidden="1" x14ac:dyDescent="0.15">
      <c r="F239" s="448">
        <v>34</v>
      </c>
      <c r="G239" s="448">
        <v>5.8999999999999997E-2</v>
      </c>
    </row>
    <row r="240" spans="6:7" hidden="1" x14ac:dyDescent="0.15">
      <c r="F240" s="448">
        <v>35</v>
      </c>
      <c r="G240" s="448">
        <v>5.7000000000000002E-2</v>
      </c>
    </row>
    <row r="241" spans="6:7" hidden="1" x14ac:dyDescent="0.15">
      <c r="F241" s="448">
        <v>36</v>
      </c>
      <c r="G241" s="448">
        <v>5.6000000000000001E-2</v>
      </c>
    </row>
    <row r="242" spans="6:7" hidden="1" x14ac:dyDescent="0.15">
      <c r="F242" s="448">
        <v>37</v>
      </c>
      <c r="G242" s="448">
        <v>5.3999999999999999E-2</v>
      </c>
    </row>
    <row r="243" spans="6:7" hidden="1" x14ac:dyDescent="0.15">
      <c r="F243" s="448">
        <v>38</v>
      </c>
      <c r="G243" s="448">
        <v>5.2999999999999999E-2</v>
      </c>
    </row>
    <row r="244" spans="6:7" hidden="1" x14ac:dyDescent="0.15">
      <c r="F244" s="448">
        <v>39</v>
      </c>
      <c r="G244" s="448">
        <v>5.0999999999999997E-2</v>
      </c>
    </row>
    <row r="245" spans="6:7" hidden="1" x14ac:dyDescent="0.15">
      <c r="F245" s="448">
        <v>40</v>
      </c>
      <c r="G245" s="448">
        <v>0.05</v>
      </c>
    </row>
    <row r="246" spans="6:7" hidden="1" x14ac:dyDescent="0.15">
      <c r="F246" s="448">
        <v>41</v>
      </c>
      <c r="G246" s="448">
        <v>4.9000000000000002E-2</v>
      </c>
    </row>
    <row r="247" spans="6:7" hidden="1" x14ac:dyDescent="0.15">
      <c r="F247" s="448">
        <v>42</v>
      </c>
      <c r="G247" s="448">
        <v>4.8000000000000001E-2</v>
      </c>
    </row>
    <row r="248" spans="6:7" hidden="1" x14ac:dyDescent="0.15">
      <c r="F248" s="448">
        <v>43</v>
      </c>
      <c r="G248" s="448">
        <v>4.7E-2</v>
      </c>
    </row>
    <row r="249" spans="6:7" hidden="1" x14ac:dyDescent="0.15">
      <c r="F249" s="448">
        <v>44</v>
      </c>
      <c r="G249" s="448">
        <v>4.4999999999999998E-2</v>
      </c>
    </row>
    <row r="250" spans="6:7" hidden="1" x14ac:dyDescent="0.15">
      <c r="F250" s="448">
        <v>45</v>
      </c>
      <c r="G250" s="448">
        <v>4.3999999999999997E-2</v>
      </c>
    </row>
    <row r="251" spans="6:7" hidden="1" x14ac:dyDescent="0.15">
      <c r="F251" s="448">
        <v>46</v>
      </c>
      <c r="G251" s="448">
        <v>4.2999999999999997E-2</v>
      </c>
    </row>
    <row r="252" spans="6:7" hidden="1" x14ac:dyDescent="0.15">
      <c r="F252" s="448">
        <v>47</v>
      </c>
      <c r="G252" s="448">
        <v>4.2999999999999997E-2</v>
      </c>
    </row>
    <row r="253" spans="6:7" hidden="1" x14ac:dyDescent="0.15">
      <c r="F253" s="448">
        <v>48</v>
      </c>
      <c r="G253" s="448">
        <v>4.2000000000000003E-2</v>
      </c>
    </row>
    <row r="254" spans="6:7" hidden="1" x14ac:dyDescent="0.15">
      <c r="F254" s="448">
        <v>49</v>
      </c>
      <c r="G254" s="448">
        <v>4.1000000000000002E-2</v>
      </c>
    </row>
    <row r="255" spans="6:7" hidden="1" x14ac:dyDescent="0.15">
      <c r="F255" s="448">
        <v>50</v>
      </c>
      <c r="G255" s="448">
        <v>0.04</v>
      </c>
    </row>
    <row r="256" spans="6:7" hidden="1" x14ac:dyDescent="0.15">
      <c r="F256" s="448">
        <v>51</v>
      </c>
      <c r="G256" s="448">
        <v>3.9E-2</v>
      </c>
    </row>
    <row r="257" spans="6:7" hidden="1" x14ac:dyDescent="0.15">
      <c r="F257" s="448">
        <v>52</v>
      </c>
      <c r="G257" s="448">
        <v>3.7999999999999999E-2</v>
      </c>
    </row>
    <row r="258" spans="6:7" hidden="1" x14ac:dyDescent="0.15">
      <c r="F258" s="448">
        <v>53</v>
      </c>
      <c r="G258" s="448">
        <v>3.7999999999999999E-2</v>
      </c>
    </row>
    <row r="259" spans="6:7" hidden="1" x14ac:dyDescent="0.15">
      <c r="F259" s="448">
        <v>54</v>
      </c>
      <c r="G259" s="448">
        <v>3.6999999999999998E-2</v>
      </c>
    </row>
    <row r="260" spans="6:7" hidden="1" x14ac:dyDescent="0.15">
      <c r="F260" s="448">
        <v>55</v>
      </c>
      <c r="G260" s="448">
        <v>3.5999999999999997E-2</v>
      </c>
    </row>
    <row r="261" spans="6:7" hidden="1" x14ac:dyDescent="0.15">
      <c r="F261" s="448">
        <v>56</v>
      </c>
      <c r="G261" s="448">
        <v>3.5999999999999997E-2</v>
      </c>
    </row>
    <row r="262" spans="6:7" hidden="1" x14ac:dyDescent="0.15">
      <c r="F262" s="448">
        <v>57</v>
      </c>
      <c r="G262" s="448">
        <v>3.5000000000000003E-2</v>
      </c>
    </row>
    <row r="263" spans="6:7" hidden="1" x14ac:dyDescent="0.15">
      <c r="F263" s="448">
        <v>58</v>
      </c>
      <c r="G263" s="448">
        <v>3.4000000000000002E-2</v>
      </c>
    </row>
    <row r="264" spans="6:7" hidden="1" x14ac:dyDescent="0.15">
      <c r="F264" s="448">
        <v>59</v>
      </c>
      <c r="G264" s="448">
        <v>3.4000000000000002E-2</v>
      </c>
    </row>
    <row r="265" spans="6:7" hidden="1" x14ac:dyDescent="0.15">
      <c r="F265" s="448">
        <v>60</v>
      </c>
      <c r="G265" s="448">
        <v>3.3000000000000002E-2</v>
      </c>
    </row>
    <row r="266" spans="6:7" hidden="1" x14ac:dyDescent="0.15">
      <c r="F266" s="448">
        <v>61</v>
      </c>
      <c r="G266" s="448">
        <v>3.3000000000000002E-2</v>
      </c>
    </row>
    <row r="267" spans="6:7" hidden="1" x14ac:dyDescent="0.15">
      <c r="F267" s="448">
        <v>62</v>
      </c>
      <c r="G267" s="448">
        <v>3.2000000000000001E-2</v>
      </c>
    </row>
    <row r="268" spans="6:7" hidden="1" x14ac:dyDescent="0.15">
      <c r="F268" s="448">
        <v>63</v>
      </c>
      <c r="G268" s="448">
        <v>3.2000000000000001E-2</v>
      </c>
    </row>
    <row r="269" spans="6:7" hidden="1" x14ac:dyDescent="0.15">
      <c r="F269" s="448">
        <v>64</v>
      </c>
      <c r="G269" s="448">
        <v>3.1E-2</v>
      </c>
    </row>
    <row r="270" spans="6:7" hidden="1" x14ac:dyDescent="0.15">
      <c r="F270" s="448">
        <v>65</v>
      </c>
      <c r="G270" s="448">
        <v>3.1E-2</v>
      </c>
    </row>
    <row r="271" spans="6:7" hidden="1" x14ac:dyDescent="0.15">
      <c r="F271" s="448">
        <v>66</v>
      </c>
      <c r="G271" s="448">
        <v>0.03</v>
      </c>
    </row>
    <row r="272" spans="6:7" hidden="1" x14ac:dyDescent="0.15">
      <c r="F272" s="448">
        <v>67</v>
      </c>
      <c r="G272" s="448">
        <v>0.03</v>
      </c>
    </row>
    <row r="273" spans="6:7" hidden="1" x14ac:dyDescent="0.15">
      <c r="F273" s="448">
        <v>68</v>
      </c>
      <c r="G273" s="448">
        <v>2.9000000000000001E-2</v>
      </c>
    </row>
    <row r="274" spans="6:7" hidden="1" x14ac:dyDescent="0.15">
      <c r="F274" s="448">
        <v>69</v>
      </c>
      <c r="G274" s="448">
        <v>2.9000000000000001E-2</v>
      </c>
    </row>
    <row r="275" spans="6:7" hidden="1" x14ac:dyDescent="0.15">
      <c r="F275" s="448">
        <v>70</v>
      </c>
      <c r="G275" s="448">
        <v>2.9000000000000001E-2</v>
      </c>
    </row>
    <row r="276" spans="6:7" hidden="1" x14ac:dyDescent="0.15">
      <c r="F276" s="448">
        <v>71</v>
      </c>
      <c r="G276" s="448">
        <v>2.8000000000000001E-2</v>
      </c>
    </row>
    <row r="277" spans="6:7" hidden="1" x14ac:dyDescent="0.15">
      <c r="F277" s="448">
        <v>72</v>
      </c>
      <c r="G277" s="448">
        <v>2.8000000000000001E-2</v>
      </c>
    </row>
    <row r="278" spans="6:7" hidden="1" x14ac:dyDescent="0.15">
      <c r="F278" s="448">
        <v>73</v>
      </c>
      <c r="G278" s="448">
        <v>2.7E-2</v>
      </c>
    </row>
    <row r="279" spans="6:7" hidden="1" x14ac:dyDescent="0.15">
      <c r="F279" s="448">
        <v>74</v>
      </c>
      <c r="G279" s="448">
        <v>2.7E-2</v>
      </c>
    </row>
    <row r="280" spans="6:7" hidden="1" x14ac:dyDescent="0.15">
      <c r="F280" s="448">
        <v>75</v>
      </c>
      <c r="G280" s="448">
        <v>2.7E-2</v>
      </c>
    </row>
    <row r="281" spans="6:7" hidden="1" x14ac:dyDescent="0.15">
      <c r="F281" s="448">
        <v>76</v>
      </c>
      <c r="G281" s="448">
        <v>2.5999999999999999E-2</v>
      </c>
    </row>
    <row r="282" spans="6:7" hidden="1" x14ac:dyDescent="0.15">
      <c r="F282" s="448">
        <v>77</v>
      </c>
      <c r="G282" s="448">
        <v>2.5999999999999999E-2</v>
      </c>
    </row>
    <row r="283" spans="6:7" hidden="1" x14ac:dyDescent="0.15">
      <c r="F283" s="448">
        <v>78</v>
      </c>
      <c r="G283" s="448">
        <v>2.5999999999999999E-2</v>
      </c>
    </row>
    <row r="284" spans="6:7" hidden="1" x14ac:dyDescent="0.15">
      <c r="F284" s="448">
        <v>79</v>
      </c>
      <c r="G284" s="448">
        <v>2.5000000000000001E-2</v>
      </c>
    </row>
    <row r="285" spans="6:7" hidden="1" x14ac:dyDescent="0.15">
      <c r="F285" s="448">
        <v>80</v>
      </c>
      <c r="G285" s="448">
        <v>2.5000000000000001E-2</v>
      </c>
    </row>
    <row r="286" spans="6:7" hidden="1" x14ac:dyDescent="0.15">
      <c r="F286" s="448">
        <v>81</v>
      </c>
      <c r="G286" s="448">
        <v>2.5000000000000001E-2</v>
      </c>
    </row>
    <row r="287" spans="6:7" hidden="1" x14ac:dyDescent="0.15">
      <c r="F287" s="448">
        <v>82</v>
      </c>
      <c r="G287" s="448">
        <v>2.4E-2</v>
      </c>
    </row>
    <row r="288" spans="6:7" hidden="1" x14ac:dyDescent="0.15">
      <c r="F288" s="448">
        <v>83</v>
      </c>
      <c r="G288" s="448">
        <v>2.4E-2</v>
      </c>
    </row>
    <row r="289" spans="6:7" hidden="1" x14ac:dyDescent="0.15">
      <c r="F289" s="448">
        <v>84</v>
      </c>
      <c r="G289" s="448">
        <v>2.4E-2</v>
      </c>
    </row>
    <row r="290" spans="6:7" hidden="1" x14ac:dyDescent="0.15">
      <c r="F290" s="448">
        <v>85</v>
      </c>
      <c r="G290" s="448">
        <v>2.4E-2</v>
      </c>
    </row>
    <row r="291" spans="6:7" hidden="1" x14ac:dyDescent="0.15">
      <c r="F291" s="448">
        <v>86</v>
      </c>
      <c r="G291" s="448">
        <v>2.3E-2</v>
      </c>
    </row>
    <row r="292" spans="6:7" hidden="1" x14ac:dyDescent="0.15">
      <c r="F292" s="448">
        <v>87</v>
      </c>
      <c r="G292" s="448">
        <v>2.3E-2</v>
      </c>
    </row>
    <row r="293" spans="6:7" hidden="1" x14ac:dyDescent="0.15">
      <c r="F293" s="448">
        <v>88</v>
      </c>
      <c r="G293" s="448">
        <v>2.3E-2</v>
      </c>
    </row>
    <row r="294" spans="6:7" hidden="1" x14ac:dyDescent="0.15">
      <c r="F294" s="448">
        <v>89</v>
      </c>
      <c r="G294" s="448">
        <v>2.1999999999999999E-2</v>
      </c>
    </row>
    <row r="295" spans="6:7" hidden="1" x14ac:dyDescent="0.15">
      <c r="F295" s="448">
        <v>90</v>
      </c>
      <c r="G295" s="448">
        <v>2.1999999999999999E-2</v>
      </c>
    </row>
    <row r="296" spans="6:7" hidden="1" x14ac:dyDescent="0.15">
      <c r="F296" s="448">
        <v>91</v>
      </c>
      <c r="G296" s="448">
        <v>2.1999999999999999E-2</v>
      </c>
    </row>
    <row r="297" spans="6:7" hidden="1" x14ac:dyDescent="0.15">
      <c r="F297" s="448">
        <v>92</v>
      </c>
      <c r="G297" s="448">
        <v>2.1999999999999999E-2</v>
      </c>
    </row>
    <row r="298" spans="6:7" hidden="1" x14ac:dyDescent="0.15">
      <c r="F298" s="448">
        <v>93</v>
      </c>
      <c r="G298" s="448">
        <v>2.1999999999999999E-2</v>
      </c>
    </row>
    <row r="299" spans="6:7" hidden="1" x14ac:dyDescent="0.15">
      <c r="F299" s="448">
        <v>94</v>
      </c>
      <c r="G299" s="448">
        <v>2.1000000000000001E-2</v>
      </c>
    </row>
    <row r="300" spans="6:7" hidden="1" x14ac:dyDescent="0.15">
      <c r="F300" s="448">
        <v>95</v>
      </c>
      <c r="G300" s="448">
        <v>2.1000000000000001E-2</v>
      </c>
    </row>
    <row r="301" spans="6:7" hidden="1" x14ac:dyDescent="0.15">
      <c r="F301" s="448">
        <v>96</v>
      </c>
      <c r="G301" s="448">
        <v>2.1000000000000001E-2</v>
      </c>
    </row>
    <row r="302" spans="6:7" hidden="1" x14ac:dyDescent="0.15">
      <c r="F302" s="448">
        <v>97</v>
      </c>
      <c r="G302" s="448">
        <v>2.1000000000000001E-2</v>
      </c>
    </row>
    <row r="303" spans="6:7" hidden="1" x14ac:dyDescent="0.15">
      <c r="F303" s="448">
        <v>98</v>
      </c>
      <c r="G303" s="448">
        <v>0.02</v>
      </c>
    </row>
    <row r="304" spans="6:7" hidden="1" x14ac:dyDescent="0.15">
      <c r="F304" s="448">
        <v>99</v>
      </c>
      <c r="G304" s="448">
        <v>0.02</v>
      </c>
    </row>
    <row r="305" spans="6:7" hidden="1" x14ac:dyDescent="0.15">
      <c r="F305" s="448">
        <v>100</v>
      </c>
      <c r="G305" s="448">
        <v>0.02</v>
      </c>
    </row>
    <row r="306" spans="6:7" hidden="1" x14ac:dyDescent="0.15"/>
  </sheetData>
  <mergeCells count="37">
    <mergeCell ref="BP1:BQ1"/>
    <mergeCell ref="BD1:BE1"/>
    <mergeCell ref="BF1:BG1"/>
    <mergeCell ref="BH1:BI1"/>
    <mergeCell ref="BJ1:BK1"/>
    <mergeCell ref="BL1:BM1"/>
    <mergeCell ref="BN1:BO1"/>
    <mergeCell ref="BB1:BC1"/>
    <mergeCell ref="AF1:AG1"/>
    <mergeCell ref="AH1:AI1"/>
    <mergeCell ref="AJ1:AK1"/>
    <mergeCell ref="AL1:AM1"/>
    <mergeCell ref="AN1:AO1"/>
    <mergeCell ref="AP1:AQ1"/>
    <mergeCell ref="AR1:AS1"/>
    <mergeCell ref="AT1:AU1"/>
    <mergeCell ref="AV1:AW1"/>
    <mergeCell ref="AX1:AY1"/>
    <mergeCell ref="AZ1:BA1"/>
    <mergeCell ref="AD1:AE1"/>
    <mergeCell ref="H1:I1"/>
    <mergeCell ref="J1:K1"/>
    <mergeCell ref="L1:M1"/>
    <mergeCell ref="N1:O1"/>
    <mergeCell ref="P1:Q1"/>
    <mergeCell ref="R1:S1"/>
    <mergeCell ref="T1:U1"/>
    <mergeCell ref="V1:W1"/>
    <mergeCell ref="X1:Y1"/>
    <mergeCell ref="Z1:AA1"/>
    <mergeCell ref="AB1:AC1"/>
    <mergeCell ref="G1:G6"/>
    <mergeCell ref="B1:B6"/>
    <mergeCell ref="C1:C6"/>
    <mergeCell ref="D1:D6"/>
    <mergeCell ref="E1:E6"/>
    <mergeCell ref="F1:F6"/>
  </mergeCells>
  <phoneticPr fontId="3"/>
  <dataValidations count="1">
    <dataValidation type="list" allowBlank="1" showInputMessage="1" showErrorMessage="1" sqref="B7:B200">
      <formula1>"　,建物,建物附属設備,構築物,機械及び装置,車両及び運搬具,器具及び備品,ソフトウェア,一括償却資産"</formula1>
    </dataValidation>
  </dataValidations>
  <pageMargins left="0.70866141732283472" right="0.70866141732283472" top="0.74803149606299213" bottom="0.74803149606299213" header="0.31496062992125984" footer="0.31496062992125984"/>
  <pageSetup paperSize="9" scale="73" orientation="portrait" r:id="rId1"/>
  <headerFooter>
    <oddHeader>&amp;L【簡易計算】減価償却額推移</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26"/>
  <sheetViews>
    <sheetView zoomScale="85" zoomScaleNormal="85" workbookViewId="0">
      <pane xSplit="2" ySplit="1" topLeftCell="C2" activePane="bottomRight" state="frozen"/>
      <selection activeCell="Q9" sqref="Q9"/>
      <selection pane="topRight" activeCell="Q9" sqref="Q9"/>
      <selection pane="bottomLeft" activeCell="Q9" sqref="Q9"/>
      <selection pane="bottomRight" activeCell="Q9" sqref="Q9"/>
    </sheetView>
  </sheetViews>
  <sheetFormatPr defaultColWidth="9" defaultRowHeight="16.5" x14ac:dyDescent="0.15"/>
  <cols>
    <col min="1" max="1" width="3.125" style="341" customWidth="1"/>
    <col min="2" max="2" width="12.875" style="341" customWidth="1"/>
    <col min="3" max="11" width="6.125" style="341" customWidth="1"/>
    <col min="12" max="12" width="6.125" style="342" customWidth="1"/>
    <col min="13" max="54" width="6.125" style="341" customWidth="1"/>
    <col min="55" max="16384" width="9" style="341"/>
  </cols>
  <sheetData>
    <row r="1" spans="2:54" ht="28.5" x14ac:dyDescent="0.15">
      <c r="B1" s="340" t="s">
        <v>352</v>
      </c>
      <c r="R1" s="343"/>
      <c r="S1" s="343"/>
      <c r="U1" s="343"/>
      <c r="W1" s="343"/>
      <c r="AV1" s="343" t="s">
        <v>353</v>
      </c>
      <c r="AY1" s="343" t="s">
        <v>354</v>
      </c>
    </row>
    <row r="2" spans="2:54" s="346" customFormat="1" ht="66" x14ac:dyDescent="0.15">
      <c r="B2" s="553" t="s">
        <v>355</v>
      </c>
      <c r="C2" s="554" t="s">
        <v>356</v>
      </c>
      <c r="D2" s="552"/>
      <c r="E2" s="552"/>
      <c r="F2" s="551" t="s">
        <v>357</v>
      </c>
      <c r="G2" s="552"/>
      <c r="H2" s="557" t="s">
        <v>358</v>
      </c>
      <c r="I2" s="558"/>
      <c r="J2" s="559" t="s">
        <v>359</v>
      </c>
      <c r="K2" s="560"/>
      <c r="L2" s="558"/>
      <c r="M2" s="551" t="s">
        <v>360</v>
      </c>
      <c r="N2" s="552"/>
      <c r="O2" s="551" t="s">
        <v>361</v>
      </c>
      <c r="P2" s="552"/>
      <c r="Q2" s="551" t="s">
        <v>362</v>
      </c>
      <c r="R2" s="552"/>
      <c r="S2" s="551" t="s">
        <v>363</v>
      </c>
      <c r="T2" s="552"/>
      <c r="U2" s="551" t="s">
        <v>364</v>
      </c>
      <c r="V2" s="552"/>
      <c r="W2" s="551" t="s">
        <v>365</v>
      </c>
      <c r="X2" s="552"/>
      <c r="Y2" s="551" t="s">
        <v>366</v>
      </c>
      <c r="Z2" s="552"/>
      <c r="AA2" s="551" t="s">
        <v>367</v>
      </c>
      <c r="AB2" s="552"/>
      <c r="AC2" s="551" t="s">
        <v>368</v>
      </c>
      <c r="AD2" s="552"/>
      <c r="AE2" s="551" t="s">
        <v>369</v>
      </c>
      <c r="AF2" s="552"/>
      <c r="AG2" s="551" t="s">
        <v>370</v>
      </c>
      <c r="AH2" s="552"/>
      <c r="AI2" s="551" t="s">
        <v>371</v>
      </c>
      <c r="AJ2" s="552"/>
      <c r="AK2" s="551" t="s">
        <v>372</v>
      </c>
      <c r="AL2" s="552"/>
      <c r="AM2" s="551" t="s">
        <v>373</v>
      </c>
      <c r="AN2" s="552"/>
      <c r="AO2" s="551" t="s">
        <v>374</v>
      </c>
      <c r="AP2" s="552"/>
      <c r="AQ2" s="551" t="s">
        <v>375</v>
      </c>
      <c r="AR2" s="552"/>
      <c r="AS2" s="551" t="s">
        <v>376</v>
      </c>
      <c r="AT2" s="552"/>
      <c r="AU2" s="551" t="s">
        <v>377</v>
      </c>
      <c r="AV2" s="552"/>
      <c r="AW2" s="344" t="s">
        <v>378</v>
      </c>
      <c r="AX2" s="344" t="s">
        <v>379</v>
      </c>
      <c r="AY2" s="345" t="s">
        <v>380</v>
      </c>
      <c r="AZ2" s="545" t="s">
        <v>381</v>
      </c>
      <c r="BA2" s="545" t="s">
        <v>382</v>
      </c>
      <c r="BB2" s="545" t="s">
        <v>383</v>
      </c>
    </row>
    <row r="3" spans="2:54" s="346" customFormat="1" ht="21.75" customHeight="1" x14ac:dyDescent="0.15">
      <c r="B3" s="553"/>
      <c r="C3" s="555"/>
      <c r="D3" s="556"/>
      <c r="E3" s="556"/>
      <c r="F3" s="538" t="str">
        <f>'【検証用】介護保険加算・介護保険料　シミュレーション'!$C3</f>
        <v>Ⅰ</v>
      </c>
      <c r="G3" s="538"/>
      <c r="H3" s="538" t="str">
        <f>'【検証用】介護保険加算・介護保険料　シミュレーション'!$C4</f>
        <v>Ⅱ1</v>
      </c>
      <c r="I3" s="538"/>
      <c r="J3" s="548">
        <f>'【検証用】介護保険加算・介護保険料　シミュレーション'!$C5</f>
        <v>0</v>
      </c>
      <c r="K3" s="549"/>
      <c r="L3" s="550"/>
      <c r="M3" s="538">
        <f>'【検証用】介護保険加算・介護保険料　シミュレーション'!$C6</f>
        <v>0</v>
      </c>
      <c r="N3" s="538"/>
      <c r="O3" s="538">
        <f>'【検証用】介護保険加算・介護保険料　シミュレーション'!$C7</f>
        <v>0</v>
      </c>
      <c r="P3" s="538"/>
      <c r="Q3" s="538">
        <f>'【検証用】介護保険加算・介護保険料　シミュレーション'!$C8</f>
        <v>0</v>
      </c>
      <c r="R3" s="538"/>
      <c r="S3" s="538">
        <f>'【検証用】介護保険加算・介護保険料　シミュレーション'!$C9</f>
        <v>0</v>
      </c>
      <c r="T3" s="538"/>
      <c r="U3" s="538">
        <f>'【検証用】介護保険加算・介護保険料　シミュレーション'!$C10</f>
        <v>0</v>
      </c>
      <c r="V3" s="538"/>
      <c r="W3" s="538">
        <f>'【検証用】介護保険加算・介護保険料　シミュレーション'!$C11</f>
        <v>0</v>
      </c>
      <c r="X3" s="538"/>
      <c r="Y3" s="538">
        <f>'【検証用】介護保険加算・介護保険料　シミュレーション'!$C12</f>
        <v>0</v>
      </c>
      <c r="Z3" s="538"/>
      <c r="AA3" s="538">
        <f>'【検証用】介護保険加算・介護保険料　シミュレーション'!$C13</f>
        <v>0</v>
      </c>
      <c r="AB3" s="538"/>
      <c r="AC3" s="347">
        <f>'【検証用】介護保険加算・介護保険料　シミュレーション'!$C14</f>
        <v>0</v>
      </c>
      <c r="AD3" s="348">
        <f>'【検証用】介護保険加算・介護保険料　シミュレーション'!$D$14</f>
        <v>0</v>
      </c>
      <c r="AE3" s="347">
        <f>'【検証用】介護保険加算・介護保険料　シミュレーション'!$C15</f>
        <v>0</v>
      </c>
      <c r="AF3" s="348">
        <f>'【検証用】介護保険加算・介護保険料　シミュレーション'!$D$15</f>
        <v>0</v>
      </c>
      <c r="AG3" s="347">
        <f>'【検証用】介護保険加算・介護保険料　シミュレーション'!$C16</f>
        <v>0</v>
      </c>
      <c r="AH3" s="348">
        <f>'【検証用】介護保険加算・介護保険料　シミュレーション'!$D$16</f>
        <v>0</v>
      </c>
      <c r="AI3" s="347">
        <f>'【検証用】介護保険加算・介護保険料　シミュレーション'!$C17</f>
        <v>0</v>
      </c>
      <c r="AJ3" s="348">
        <f>'【検証用】介護保険加算・介護保険料　シミュレーション'!$D$17</f>
        <v>0</v>
      </c>
      <c r="AK3" s="347">
        <f>'【検証用】介護保険加算・介護保険料　シミュレーション'!$C18</f>
        <v>0</v>
      </c>
      <c r="AL3" s="348">
        <f>'【検証用】介護保険加算・介護保険料　シミュレーション'!$D$18</f>
        <v>0</v>
      </c>
      <c r="AM3" s="347">
        <f>'【検証用】介護保険加算・介護保険料　シミュレーション'!$C19</f>
        <v>0</v>
      </c>
      <c r="AN3" s="348">
        <f>'【検証用】介護保険加算・介護保険料　シミュレーション'!$D$19</f>
        <v>0</v>
      </c>
      <c r="AO3" s="347">
        <f>'【検証用】介護保険加算・介護保険料　シミュレーション'!$C20</f>
        <v>0</v>
      </c>
      <c r="AP3" s="348">
        <f>'【検証用】介護保険加算・介護保険料　シミュレーション'!$D$20</f>
        <v>0</v>
      </c>
      <c r="AQ3" s="347">
        <f>'【検証用】介護保険加算・介護保険料　シミュレーション'!$C21</f>
        <v>0</v>
      </c>
      <c r="AR3" s="348">
        <f>'【検証用】介護保険加算・介護保険料　シミュレーション'!$D$21</f>
        <v>0</v>
      </c>
      <c r="AS3" s="538">
        <f>'【検証用】介護保険加算・介護保険料　シミュレーション'!$C22</f>
        <v>0</v>
      </c>
      <c r="AT3" s="538"/>
      <c r="AU3" s="538">
        <f>'【検証用】介護保険加算・介護保険料　シミュレーション'!$C23</f>
        <v>0</v>
      </c>
      <c r="AV3" s="538"/>
      <c r="AW3" s="349">
        <f>'【検証用】介護保険加算・介護保険料　シミュレーション'!C24</f>
        <v>0</v>
      </c>
      <c r="AX3" s="349">
        <f>'【検証用】介護保険加算・介護保険料　シミュレーション'!C25</f>
        <v>0</v>
      </c>
      <c r="AY3" s="350">
        <f>'【検証用】介護保険加算・介護保険料　シミュレーション'!C26</f>
        <v>0</v>
      </c>
      <c r="AZ3" s="546"/>
      <c r="BA3" s="546"/>
      <c r="BB3" s="546"/>
    </row>
    <row r="4" spans="2:54" s="346" customFormat="1" ht="49.5" x14ac:dyDescent="0.15">
      <c r="B4" s="553"/>
      <c r="C4" s="351" t="s">
        <v>384</v>
      </c>
      <c r="D4" s="352" t="s">
        <v>385</v>
      </c>
      <c r="E4" s="353" t="s">
        <v>386</v>
      </c>
      <c r="F4" s="351" t="s">
        <v>384</v>
      </c>
      <c r="G4" s="353" t="s">
        <v>386</v>
      </c>
      <c r="H4" s="351" t="s">
        <v>387</v>
      </c>
      <c r="I4" s="353" t="s">
        <v>386</v>
      </c>
      <c r="J4" s="351" t="s">
        <v>384</v>
      </c>
      <c r="K4" s="354" t="s">
        <v>387</v>
      </c>
      <c r="L4" s="355" t="s">
        <v>386</v>
      </c>
      <c r="M4" s="351" t="s">
        <v>387</v>
      </c>
      <c r="N4" s="353" t="s">
        <v>386</v>
      </c>
      <c r="O4" s="351" t="s">
        <v>384</v>
      </c>
      <c r="P4" s="353" t="s">
        <v>386</v>
      </c>
      <c r="Q4" s="351" t="s">
        <v>384</v>
      </c>
      <c r="R4" s="353" t="s">
        <v>386</v>
      </c>
      <c r="S4" s="351" t="s">
        <v>387</v>
      </c>
      <c r="T4" s="353" t="s">
        <v>386</v>
      </c>
      <c r="U4" s="351" t="s">
        <v>387</v>
      </c>
      <c r="V4" s="353" t="s">
        <v>386</v>
      </c>
      <c r="W4" s="351" t="s">
        <v>388</v>
      </c>
      <c r="X4" s="353" t="s">
        <v>386</v>
      </c>
      <c r="Y4" s="351" t="s">
        <v>387</v>
      </c>
      <c r="Z4" s="353" t="s">
        <v>386</v>
      </c>
      <c r="AA4" s="351" t="s">
        <v>384</v>
      </c>
      <c r="AB4" s="353" t="s">
        <v>386</v>
      </c>
      <c r="AC4" s="351" t="s">
        <v>384</v>
      </c>
      <c r="AD4" s="353" t="s">
        <v>386</v>
      </c>
      <c r="AE4" s="351" t="s">
        <v>384</v>
      </c>
      <c r="AF4" s="353" t="s">
        <v>386</v>
      </c>
      <c r="AG4" s="351" t="s">
        <v>384</v>
      </c>
      <c r="AH4" s="353" t="s">
        <v>386</v>
      </c>
      <c r="AI4" s="351" t="s">
        <v>384</v>
      </c>
      <c r="AJ4" s="353" t="s">
        <v>386</v>
      </c>
      <c r="AK4" s="351" t="s">
        <v>384</v>
      </c>
      <c r="AL4" s="353" t="s">
        <v>386</v>
      </c>
      <c r="AM4" s="351" t="s">
        <v>384</v>
      </c>
      <c r="AN4" s="353" t="s">
        <v>386</v>
      </c>
      <c r="AO4" s="351" t="s">
        <v>384</v>
      </c>
      <c r="AP4" s="353" t="s">
        <v>386</v>
      </c>
      <c r="AQ4" s="351" t="s">
        <v>384</v>
      </c>
      <c r="AR4" s="353" t="s">
        <v>386</v>
      </c>
      <c r="AS4" s="351" t="s">
        <v>384</v>
      </c>
      <c r="AT4" s="353" t="s">
        <v>386</v>
      </c>
      <c r="AU4" s="351" t="s">
        <v>384</v>
      </c>
      <c r="AV4" s="353" t="s">
        <v>386</v>
      </c>
      <c r="AW4" s="356" t="s">
        <v>386</v>
      </c>
      <c r="AX4" s="356" t="s">
        <v>386</v>
      </c>
      <c r="AY4" s="356"/>
      <c r="AZ4" s="547"/>
      <c r="BA4" s="547"/>
      <c r="BB4" s="547"/>
    </row>
    <row r="5" spans="2:54" s="346" customFormat="1" ht="21" customHeight="1" x14ac:dyDescent="0.15">
      <c r="B5" s="357" t="s">
        <v>389</v>
      </c>
      <c r="C5" s="358">
        <f>【単位テーブル・2021】!C4</f>
        <v>182</v>
      </c>
      <c r="D5" s="359">
        <f>C5*30</f>
        <v>5460</v>
      </c>
      <c r="E5" s="360">
        <f>C5*365</f>
        <v>66430</v>
      </c>
      <c r="F5" s="361"/>
      <c r="G5" s="362"/>
      <c r="H5" s="363">
        <f>VLOOKUP(H$3,【単位テーブル・2021】!$B$14:$AV$30,4,0)</f>
        <v>200</v>
      </c>
      <c r="I5" s="364">
        <f>VLOOKUP(H$3,【単位テーブル・2021】!$B$14:$AV$30,5,0)</f>
        <v>2400</v>
      </c>
      <c r="J5" s="365" t="e">
        <f>VLOOKUP(J$3,【単位テーブル・2021】!$B$14:$AV$30,6,0)</f>
        <v>#N/A</v>
      </c>
      <c r="K5" s="366" t="e">
        <f>VLOOKUP(J$3,【単位テーブル・2021】!$B$14:$AV$30,7,0)</f>
        <v>#N/A</v>
      </c>
      <c r="L5" s="367" t="e">
        <f>VLOOKUP(J$3,【単位テーブル・2021】!$B$14:$AV$30,8,0)</f>
        <v>#N/A</v>
      </c>
      <c r="M5" s="361"/>
      <c r="N5" s="362"/>
      <c r="O5" s="361"/>
      <c r="P5" s="362"/>
      <c r="Q5" s="365" t="e">
        <f>VLOOKUP(Q$3,【単位テーブル・2021】!$B$14:$AV$30,13,0)</f>
        <v>#N/A</v>
      </c>
      <c r="R5" s="364" t="e">
        <f>VLOOKUP(Q$3,【単位テーブル・2021】!$B$14:$AV$30,14,0)</f>
        <v>#N/A</v>
      </c>
      <c r="S5" s="363" t="e">
        <f>VLOOKUP(S$3,【単位テーブル・2021】!$B$14:$AV$30,15,0)</f>
        <v>#N/A</v>
      </c>
      <c r="T5" s="364" t="e">
        <f>VLOOKUP(S$3,【単位テーブル・2021】!$B$14:$AV$30,16,0)</f>
        <v>#N/A</v>
      </c>
      <c r="U5" s="363" t="e">
        <f>VLOOKUP(U$3,【単位テーブル・2021】!$B$14:$AV$30,17,0)</f>
        <v>#N/A</v>
      </c>
      <c r="V5" s="364" t="e">
        <f>VLOOKUP(U$3,【単位テーブル・2021】!$B$14:$AV$30,18,0)</f>
        <v>#N/A</v>
      </c>
      <c r="W5" s="363" t="e">
        <f>VLOOKUP(W$3,【単位テーブル・2021】!$B$14:$AV$30,19,0)</f>
        <v>#N/A</v>
      </c>
      <c r="X5" s="364" t="e">
        <f>VLOOKUP(W$3,【単位テーブル・2021】!$B$14:$AV$30,20,0)</f>
        <v>#N/A</v>
      </c>
      <c r="Y5" s="363" t="e">
        <f>VLOOKUP(Y$3,【単位テーブル・2021】!$B$14:$AV$30,21,0)</f>
        <v>#N/A</v>
      </c>
      <c r="Z5" s="364" t="e">
        <f>VLOOKUP(Y$3,【単位テーブル・2021】!$B$14:$AV$30,22,0)</f>
        <v>#N/A</v>
      </c>
      <c r="AA5" s="361"/>
      <c r="AB5" s="362"/>
      <c r="AC5" s="361"/>
      <c r="AD5" s="362"/>
      <c r="AE5" s="361"/>
      <c r="AF5" s="362"/>
      <c r="AG5" s="361"/>
      <c r="AH5" s="362"/>
      <c r="AI5" s="361"/>
      <c r="AJ5" s="362"/>
      <c r="AK5" s="361"/>
      <c r="AL5" s="362"/>
      <c r="AM5" s="361"/>
      <c r="AN5" s="362"/>
      <c r="AO5" s="361"/>
      <c r="AP5" s="362"/>
      <c r="AQ5" s="361"/>
      <c r="AR5" s="362"/>
      <c r="AS5" s="363" t="e">
        <f>VLOOKUP(AS$3,【単位テーブル・2021】!$B$14:$AV$30,41,0)</f>
        <v>#N/A</v>
      </c>
      <c r="AT5" s="364" t="e">
        <f>VLOOKUP(AS$3,【単位テーブル・2021】!$B$14:$AV$30,42,0)</f>
        <v>#N/A</v>
      </c>
      <c r="AU5" s="363" t="e">
        <f>VLOOKUP(AU$3,【単位テーブル・2021】!$B$14:$AV$30,43,0)</f>
        <v>#N/A</v>
      </c>
      <c r="AV5" s="364" t="e">
        <f>VLOOKUP(AU$3,【単位テーブル・2021】!$B$14:$AV$30,44,0)</f>
        <v>#N/A</v>
      </c>
      <c r="AW5" s="368" t="e">
        <f>VLOOKUP(AW$3,【単位テーブル・2021】!$B$14:$AV$30,45,0)</f>
        <v>#N/A</v>
      </c>
      <c r="AX5" s="369" t="e">
        <f>VLOOKUP(AX$3,【単位テーブル・2021】!$B$14:$AV$30,46,0)</f>
        <v>#N/A</v>
      </c>
      <c r="AY5" s="370" t="e">
        <f>VLOOKUP(AY$3,【単位テーブル・2021】!$AW$16:$AX$30,2,0)</f>
        <v>#N/A</v>
      </c>
      <c r="AZ5" s="368" t="e">
        <f>SUM(E5,G5,I5,L5,N5,P5,R5,T5,V5,X5,Z5,AB5,AD5,AF5,AH5,AJ5,AL5,AN5,AP5,AR5,AT5,AV5)</f>
        <v>#N/A</v>
      </c>
      <c r="BA5" s="368" t="e">
        <f>(AZ5+AZ5*AW5/1000+AZ5*AX5/1000)*AY5</f>
        <v>#N/A</v>
      </c>
      <c r="BB5" s="368" t="e">
        <f>BA5*10</f>
        <v>#N/A</v>
      </c>
    </row>
    <row r="6" spans="2:54" s="346" customFormat="1" ht="21" customHeight="1" x14ac:dyDescent="0.15">
      <c r="B6" s="371" t="s">
        <v>390</v>
      </c>
      <c r="C6" s="372">
        <f>【単位テーブル・2021】!C5</f>
        <v>311</v>
      </c>
      <c r="D6" s="373">
        <f t="shared" ref="D6:D11" si="0">C6*30</f>
        <v>9330</v>
      </c>
      <c r="E6" s="374">
        <f t="shared" ref="E6:E11" si="1">C6*365</f>
        <v>113515</v>
      </c>
      <c r="F6" s="375"/>
      <c r="G6" s="376"/>
      <c r="H6" s="377">
        <f>VLOOKUP(H$3,【単位テーブル・2021】!$B$14:$AV$30,4,0)</f>
        <v>200</v>
      </c>
      <c r="I6" s="378">
        <f>VLOOKUP(H$3,【単位テーブル・2021】!$B$14:$AV$30,5,0)</f>
        <v>2400</v>
      </c>
      <c r="J6" s="379" t="e">
        <f>VLOOKUP(J$3,【単位テーブル・2021】!$B$14:$AV$30,6,0)</f>
        <v>#N/A</v>
      </c>
      <c r="K6" s="380" t="e">
        <f>VLOOKUP(J$3,【単位テーブル・2021】!$B$14:$AV$30,7,0)</f>
        <v>#N/A</v>
      </c>
      <c r="L6" s="381" t="e">
        <f>VLOOKUP(J$3,【単位テーブル・2021】!$B$14:$AV$30,8,0)</f>
        <v>#N/A</v>
      </c>
      <c r="M6" s="375"/>
      <c r="N6" s="376"/>
      <c r="O6" s="375"/>
      <c r="P6" s="376"/>
      <c r="Q6" s="379" t="e">
        <f>VLOOKUP(Q$3,【単位テーブル・2021】!$B$14:$AV$30,13,0)</f>
        <v>#N/A</v>
      </c>
      <c r="R6" s="378" t="e">
        <f>VLOOKUP(Q$3,【単位テーブル・2021】!$B$14:$AV$30,14,0)</f>
        <v>#N/A</v>
      </c>
      <c r="S6" s="377" t="e">
        <f>VLOOKUP(S$3,【単位テーブル・2021】!$B$14:$AV$30,15,0)</f>
        <v>#N/A</v>
      </c>
      <c r="T6" s="378" t="e">
        <f>VLOOKUP(S$3,【単位テーブル・2021】!$B$14:$AV$30,16,0)</f>
        <v>#N/A</v>
      </c>
      <c r="U6" s="377" t="e">
        <f>VLOOKUP(U$3,【単位テーブル・2021】!$B$14:$AV$30,17,0)</f>
        <v>#N/A</v>
      </c>
      <c r="V6" s="378" t="e">
        <f>VLOOKUP(U$3,【単位テーブル・2021】!$B$14:$AV$30,18,0)</f>
        <v>#N/A</v>
      </c>
      <c r="W6" s="377" t="e">
        <f>VLOOKUP(W$3,【単位テーブル・2021】!$B$14:$AV$30,19,0)</f>
        <v>#N/A</v>
      </c>
      <c r="X6" s="378" t="e">
        <f>VLOOKUP(W$3,【単位テーブル・2021】!$B$14:$AV$30,20,0)</f>
        <v>#N/A</v>
      </c>
      <c r="Y6" s="377" t="e">
        <f>VLOOKUP(Y$3,【単位テーブル・2021】!$B$14:$AV$30,21,0)</f>
        <v>#N/A</v>
      </c>
      <c r="Z6" s="378" t="e">
        <f>VLOOKUP(Y$3,【単位テーブル・2021】!$B$14:$AV$30,22,0)</f>
        <v>#N/A</v>
      </c>
      <c r="AA6" s="375"/>
      <c r="AB6" s="376"/>
      <c r="AC6" s="375"/>
      <c r="AD6" s="376"/>
      <c r="AE6" s="375"/>
      <c r="AF6" s="376"/>
      <c r="AG6" s="375"/>
      <c r="AH6" s="376"/>
      <c r="AI6" s="375"/>
      <c r="AJ6" s="376"/>
      <c r="AK6" s="375"/>
      <c r="AL6" s="376"/>
      <c r="AM6" s="375"/>
      <c r="AN6" s="376"/>
      <c r="AO6" s="375"/>
      <c r="AP6" s="376"/>
      <c r="AQ6" s="375"/>
      <c r="AR6" s="376"/>
      <c r="AS6" s="377" t="e">
        <f>VLOOKUP(AS$3,【単位テーブル・2021】!$B$14:$AV$30,41,0)</f>
        <v>#N/A</v>
      </c>
      <c r="AT6" s="378" t="e">
        <f>VLOOKUP(AS$3,【単位テーブル・2021】!$B$14:$AV$30,42,0)</f>
        <v>#N/A</v>
      </c>
      <c r="AU6" s="377" t="e">
        <f>VLOOKUP(AU$3,【単位テーブル・2021】!$B$14:$AV$30,43,0)</f>
        <v>#N/A</v>
      </c>
      <c r="AV6" s="378" t="e">
        <f>VLOOKUP(AU$3,【単位テーブル・2021】!$B$14:$AV$30,44,0)</f>
        <v>#N/A</v>
      </c>
      <c r="AW6" s="382" t="e">
        <f>VLOOKUP(AW$3,【単位テーブル・2021】!$B$14:$AV$30,45,0)</f>
        <v>#N/A</v>
      </c>
      <c r="AX6" s="383" t="e">
        <f>VLOOKUP(AX$3,【単位テーブル・2021】!$B$14:$AV$30,46,0)</f>
        <v>#N/A</v>
      </c>
      <c r="AY6" s="384" t="e">
        <f>VLOOKUP(AY$3,【単位テーブル・2021】!$AW$16:$AX$30,2,0)</f>
        <v>#N/A</v>
      </c>
      <c r="AZ6" s="382" t="e">
        <f t="shared" ref="AZ6" si="2">SUM(E6,G6,I6,L6,N6,P6,R6,T6,V6,X6,Z6,AB6,AD6,AF6,AH6,AJ6,AL6,AN6,AP6,AR6,AT6,AV6)</f>
        <v>#N/A</v>
      </c>
      <c r="BA6" s="382" t="e">
        <f t="shared" ref="BA6:BA11" si="3">(AZ6+AZ6*AW6/1000+AZ6*AX6/1000)*AY6</f>
        <v>#N/A</v>
      </c>
      <c r="BB6" s="382" t="e">
        <f t="shared" ref="BB6:BB11" si="4">BA6*10</f>
        <v>#N/A</v>
      </c>
    </row>
    <row r="7" spans="2:54" ht="21" customHeight="1" x14ac:dyDescent="0.15">
      <c r="B7" s="371" t="s">
        <v>391</v>
      </c>
      <c r="C7" s="372">
        <f>【単位テーブル・2021】!C6</f>
        <v>538</v>
      </c>
      <c r="D7" s="373">
        <f t="shared" si="0"/>
        <v>16140</v>
      </c>
      <c r="E7" s="374">
        <f t="shared" si="1"/>
        <v>196370</v>
      </c>
      <c r="F7" s="377">
        <f>VLOOKUP(F$3,【単位テーブル・2021】!$B$14:$AV$30,2,0)</f>
        <v>36</v>
      </c>
      <c r="G7" s="385">
        <f>VLOOKUP(F$3,【単位テーブル・2021】!$B$14:$AV$30,3,0)</f>
        <v>13140</v>
      </c>
      <c r="H7" s="377">
        <f>VLOOKUP(H$3,【単位テーブル・2021】!$B$14:$AV$30,4,0)</f>
        <v>200</v>
      </c>
      <c r="I7" s="385">
        <f>VLOOKUP(H$3,【単位テーブル・2021】!$B$14:$AV$30,5,0)</f>
        <v>2400</v>
      </c>
      <c r="J7" s="379" t="e">
        <f>VLOOKUP(J$3,【単位テーブル・2021】!$B$14:$AV$30,6,0)</f>
        <v>#N/A</v>
      </c>
      <c r="K7" s="380" t="e">
        <f>VLOOKUP(J$3,【単位テーブル・2021】!$B$14:$AV$30,7,0)</f>
        <v>#N/A</v>
      </c>
      <c r="L7" s="381" t="e">
        <f>VLOOKUP(J$3,【単位テーブル・2021】!$B$14:$AV$30,8,0)</f>
        <v>#N/A</v>
      </c>
      <c r="M7" s="379" t="e">
        <f>VLOOKUP(M$3,【単位テーブル・2021】!$B$14:$AV$30,9,0)</f>
        <v>#N/A</v>
      </c>
      <c r="N7" s="385" t="e">
        <f>VLOOKUP(M$3,【単位テーブル・2021】!$B$14:$AV$30,10,0)</f>
        <v>#N/A</v>
      </c>
      <c r="O7" s="379" t="e">
        <f>VLOOKUP(O$3,【単位テーブル・2021】!$B$14:$AV$30,11,0)</f>
        <v>#N/A</v>
      </c>
      <c r="P7" s="385" t="e">
        <f>VLOOKUP(O$3,【単位テーブル・2021】!$B$14:$AV$30,12,0)</f>
        <v>#N/A</v>
      </c>
      <c r="Q7" s="379" t="e">
        <f>VLOOKUP(Q$3,【単位テーブル・2021】!$B$14:$AV$30,13,0)</f>
        <v>#N/A</v>
      </c>
      <c r="R7" s="385" t="e">
        <f>VLOOKUP(Q$3,【単位テーブル・2021】!$B$14:$AV$30,14,0)</f>
        <v>#N/A</v>
      </c>
      <c r="S7" s="377" t="e">
        <f>VLOOKUP(S$3,【単位テーブル・2021】!$B$14:$AV$30,15,0)</f>
        <v>#N/A</v>
      </c>
      <c r="T7" s="385" t="e">
        <f>VLOOKUP(S$3,【単位テーブル・2021】!$B$14:$AV$30,16,0)</f>
        <v>#N/A</v>
      </c>
      <c r="U7" s="377" t="e">
        <f>VLOOKUP(U$3,【単位テーブル・2021】!$B$14:$AV$30,17,0)</f>
        <v>#N/A</v>
      </c>
      <c r="V7" s="385" t="e">
        <f>VLOOKUP(U$3,【単位テーブル・2021】!$B$14:$AV$30,18,0)</f>
        <v>#N/A</v>
      </c>
      <c r="W7" s="377" t="e">
        <f>VLOOKUP(W$3,【単位テーブル・2021】!$B$14:$AV$30,19,0)</f>
        <v>#N/A</v>
      </c>
      <c r="X7" s="385" t="e">
        <f>VLOOKUP(W$3,【単位テーブル・2021】!$B$14:$AV$30,20,0)</f>
        <v>#N/A</v>
      </c>
      <c r="Y7" s="377" t="e">
        <f>VLOOKUP(Y$3,【単位テーブル・2021】!$B$14:$AV$30,21,0)</f>
        <v>#N/A</v>
      </c>
      <c r="Z7" s="385" t="e">
        <f>VLOOKUP(Y$3,【単位テーブル・2021】!$B$14:$AV$30,22,0)</f>
        <v>#N/A</v>
      </c>
      <c r="AA7" s="377" t="e">
        <f>VLOOKUP(AA$3,【単位テーブル・2021】!$B$14:$AV$30,23,0)</f>
        <v>#N/A</v>
      </c>
      <c r="AB7" s="385" t="e">
        <f>VLOOKUP(AA$3,【単位テーブル・2021】!$B$14:$AV$30,24,0)</f>
        <v>#N/A</v>
      </c>
      <c r="AC7" s="542" t="e">
        <f>VLOOKUP(AC$3,【単位テーブル・2021】!$B$14:$AV$30,25,0)*'【検証用】介護保険加算・介護保険料　シミュレーション'!$D$14</f>
        <v>#N/A</v>
      </c>
      <c r="AD7" s="539" t="e">
        <f>VLOOKUP(AC$3,【単位テーブル・2021】!$B$14:$AV$30,26,0)*'【検証用】介護保険加算・介護保険料　シミュレーション'!$D$14</f>
        <v>#N/A</v>
      </c>
      <c r="AE7" s="542" t="e">
        <f>VLOOKUP(AE$3,【単位テーブル・2021】!$B$14:$AV$30,27,0)*'【検証用】介護保険加算・介護保険料　シミュレーション'!$D$15</f>
        <v>#N/A</v>
      </c>
      <c r="AF7" s="539" t="e">
        <f>VLOOKUP(AE$3,【単位テーブル・2021】!$B$14:$AV$30,28,0)*'【検証用】介護保険加算・介護保険料　シミュレーション'!$D$15</f>
        <v>#N/A</v>
      </c>
      <c r="AG7" s="542" t="e">
        <f>VLOOKUP(AG$3,【単位テーブル・2021】!$B$14:$AV$30,29,0)*'【検証用】介護保険加算・介護保険料　シミュレーション'!$D$16</f>
        <v>#N/A</v>
      </c>
      <c r="AH7" s="539" t="e">
        <f>VLOOKUP(AG$3,【単位テーブル・2021】!$B$14:$AV$30,30,0)*'【検証用】介護保険加算・介護保険料　シミュレーション'!$D$16</f>
        <v>#N/A</v>
      </c>
      <c r="AI7" s="542" t="e">
        <f>VLOOKUP(AI$3,【単位テーブル・2021】!$B$14:$AV$30,31,0)*'【検証用】介護保険加算・介護保険料　シミュレーション'!$D$17</f>
        <v>#N/A</v>
      </c>
      <c r="AJ7" s="539" t="e">
        <f>VLOOKUP(AI$3,【単位テーブル・2021】!$B$14:$AV$30,32,0)*'【検証用】介護保険加算・介護保険料　シミュレーション'!$D$17</f>
        <v>#N/A</v>
      </c>
      <c r="AK7" s="542" t="e">
        <f>VLOOKUP(AK$3,【単位テーブル・2021】!$B$14:$AV$30,33,0)</f>
        <v>#N/A</v>
      </c>
      <c r="AL7" s="539" t="e">
        <f>VLOOKUP(AK$3,【単位テーブル・2021】!$B$14:$AV$30,34,0)</f>
        <v>#N/A</v>
      </c>
      <c r="AM7" s="542" t="e">
        <f>VLOOKUP(AM$3,【単位テーブル・2021】!$B$14:$AV$30,35,0)</f>
        <v>#N/A</v>
      </c>
      <c r="AN7" s="539" t="e">
        <f>VLOOKUP(AM$3,【単位テーブル・2021】!$B$14:$AV$30,36,0)</f>
        <v>#N/A</v>
      </c>
      <c r="AO7" s="542" t="e">
        <f>VLOOKUP(AO$3,【単位テーブル・2021】!$B$14:$AV$30,37,0)</f>
        <v>#N/A</v>
      </c>
      <c r="AP7" s="539" t="e">
        <f>VLOOKUP(AO$3,【単位テーブル・2021】!$B$14:$AV$30,38,0)</f>
        <v>#N/A</v>
      </c>
      <c r="AQ7" s="542" t="e">
        <f>VLOOKUP(AQ$3,【単位テーブル・2021】!$B$14:$AV$30,39,0)</f>
        <v>#N/A</v>
      </c>
      <c r="AR7" s="539" t="e">
        <f>VLOOKUP(AQ$3,【単位テーブル・2021】!$B$14:$AV$30,40,0)</f>
        <v>#N/A</v>
      </c>
      <c r="AS7" s="377" t="e">
        <f>VLOOKUP(AS$3,【単位テーブル・2021】!$B$14:$AV$30,41,0)</f>
        <v>#N/A</v>
      </c>
      <c r="AT7" s="385" t="e">
        <f>VLOOKUP(AS$3,【単位テーブル・2021】!$B$14:$AV$30,42,0)</f>
        <v>#N/A</v>
      </c>
      <c r="AU7" s="377" t="e">
        <f>VLOOKUP(AU$3,【単位テーブル・2021】!$B$14:$AV$30,43,0)</f>
        <v>#N/A</v>
      </c>
      <c r="AV7" s="385" t="e">
        <f>VLOOKUP(AU$3,【単位テーブル・2021】!$B$14:$AV$30,44,0)</f>
        <v>#N/A</v>
      </c>
      <c r="AW7" s="382" t="e">
        <f>VLOOKUP(AW$3,【単位テーブル・2021】!$B$14:$AV$30,45,0)</f>
        <v>#N/A</v>
      </c>
      <c r="AX7" s="382" t="e">
        <f>VLOOKUP(AX$3,【単位テーブル・2021】!$B$14:$AV$30,46,0)</f>
        <v>#N/A</v>
      </c>
      <c r="AY7" s="384" t="e">
        <f>VLOOKUP(AY$3,【単位テーブル・2021】!$AW$16:$AX$30,2,0)</f>
        <v>#N/A</v>
      </c>
      <c r="AZ7" s="382" t="e">
        <f>SUM(E7,G7,I7,L7,N7,P7,R7,T7,V7,X7,Z7,AB7,AT7,AV7)</f>
        <v>#N/A</v>
      </c>
      <c r="BA7" s="382" t="e">
        <f>(AZ7+AZ7*AW7/1000+AZ7*AX7/1000)*AY7</f>
        <v>#N/A</v>
      </c>
      <c r="BB7" s="382" t="e">
        <f t="shared" si="4"/>
        <v>#N/A</v>
      </c>
    </row>
    <row r="8" spans="2:54" ht="21" customHeight="1" x14ac:dyDescent="0.15">
      <c r="B8" s="371" t="s">
        <v>392</v>
      </c>
      <c r="C8" s="372">
        <f>【単位テーブル・2021】!C7</f>
        <v>604</v>
      </c>
      <c r="D8" s="373">
        <f t="shared" si="0"/>
        <v>18120</v>
      </c>
      <c r="E8" s="374">
        <f t="shared" si="1"/>
        <v>220460</v>
      </c>
      <c r="F8" s="377">
        <f>VLOOKUP(F$3,【単位テーブル・2021】!$B$14:$AV$30,2,0)</f>
        <v>36</v>
      </c>
      <c r="G8" s="385">
        <f>VLOOKUP(F$3,【単位テーブル・2021】!$B$14:$AV$30,3,0)</f>
        <v>13140</v>
      </c>
      <c r="H8" s="377">
        <f>VLOOKUP(H$3,【単位テーブル・2021】!$B$14:$AV$30,4,0)</f>
        <v>200</v>
      </c>
      <c r="I8" s="385">
        <f>VLOOKUP(H$3,【単位テーブル・2021】!$B$14:$AV$30,5,0)</f>
        <v>2400</v>
      </c>
      <c r="J8" s="379" t="e">
        <f>VLOOKUP(J$3,【単位テーブル・2021】!$B$14:$AV$30,6,0)</f>
        <v>#N/A</v>
      </c>
      <c r="K8" s="380" t="e">
        <f>VLOOKUP(J$3,【単位テーブル・2021】!$B$14:$AV$30,7,0)</f>
        <v>#N/A</v>
      </c>
      <c r="L8" s="381" t="e">
        <f>VLOOKUP(J$3,【単位テーブル・2021】!$B$14:$AV$30,8,0)</f>
        <v>#N/A</v>
      </c>
      <c r="M8" s="379" t="e">
        <f>VLOOKUP(M$3,【単位テーブル・2021】!$B$14:$AV$30,9,0)</f>
        <v>#N/A</v>
      </c>
      <c r="N8" s="385" t="e">
        <f>VLOOKUP(M$3,【単位テーブル・2021】!$B$14:$AV$30,10,0)</f>
        <v>#N/A</v>
      </c>
      <c r="O8" s="379" t="e">
        <f>VLOOKUP(O$3,【単位テーブル・2021】!$B$14:$AV$30,11,0)</f>
        <v>#N/A</v>
      </c>
      <c r="P8" s="385" t="e">
        <f>VLOOKUP(O$3,【単位テーブル・2021】!$B$14:$AV$30,12,0)</f>
        <v>#N/A</v>
      </c>
      <c r="Q8" s="379" t="e">
        <f>VLOOKUP(Q$3,【単位テーブル・2021】!$B$14:$AV$30,13,0)</f>
        <v>#N/A</v>
      </c>
      <c r="R8" s="385" t="e">
        <f>VLOOKUP(Q$3,【単位テーブル・2021】!$B$14:$AV$30,14,0)</f>
        <v>#N/A</v>
      </c>
      <c r="S8" s="377" t="e">
        <f>VLOOKUP(S$3,【単位テーブル・2021】!$B$14:$AV$30,15,0)</f>
        <v>#N/A</v>
      </c>
      <c r="T8" s="385" t="e">
        <f>VLOOKUP(S$3,【単位テーブル・2021】!$B$14:$AV$30,16,0)</f>
        <v>#N/A</v>
      </c>
      <c r="U8" s="377" t="e">
        <f>VLOOKUP(U$3,【単位テーブル・2021】!$B$14:$AV$30,17,0)</f>
        <v>#N/A</v>
      </c>
      <c r="V8" s="385" t="e">
        <f>VLOOKUP(U$3,【単位テーブル・2021】!$B$14:$AV$30,18,0)</f>
        <v>#N/A</v>
      </c>
      <c r="W8" s="377" t="e">
        <f>VLOOKUP(W$3,【単位テーブル・2021】!$B$14:$AV$30,19,0)</f>
        <v>#N/A</v>
      </c>
      <c r="X8" s="385" t="e">
        <f>VLOOKUP(W$3,【単位テーブル・2021】!$B$14:$AV$30,20,0)</f>
        <v>#N/A</v>
      </c>
      <c r="Y8" s="377" t="e">
        <f>VLOOKUP(Y$3,【単位テーブル・2021】!$B$14:$AV$30,21,0)</f>
        <v>#N/A</v>
      </c>
      <c r="Z8" s="385" t="e">
        <f>VLOOKUP(Y$3,【単位テーブル・2021】!$B$14:$AV$30,22,0)</f>
        <v>#N/A</v>
      </c>
      <c r="AA8" s="377" t="e">
        <f>VLOOKUP(AA$3,【単位テーブル・2021】!$B$14:$AV$30,23,0)</f>
        <v>#N/A</v>
      </c>
      <c r="AB8" s="385" t="e">
        <f>VLOOKUP(AA$3,【単位テーブル・2021】!$B$14:$AV$30,24,0)</f>
        <v>#N/A</v>
      </c>
      <c r="AC8" s="543"/>
      <c r="AD8" s="540"/>
      <c r="AE8" s="543"/>
      <c r="AF8" s="540"/>
      <c r="AG8" s="543"/>
      <c r="AH8" s="540"/>
      <c r="AI8" s="543"/>
      <c r="AJ8" s="540"/>
      <c r="AK8" s="543"/>
      <c r="AL8" s="540" t="e">
        <f>VLOOKUP(AK$3,【単位テーブル・2021】!$B$14:$AV$30,34,0)</f>
        <v>#N/A</v>
      </c>
      <c r="AM8" s="543" t="e">
        <f>VLOOKUP(AM$3,【単位テーブル・2021】!$B$14:$AV$30,35,0)</f>
        <v>#N/A</v>
      </c>
      <c r="AN8" s="540" t="e">
        <f>VLOOKUP(AM$3,【単位テーブル・2021】!$B$14:$AV$30,36,0)</f>
        <v>#N/A</v>
      </c>
      <c r="AO8" s="543" t="e">
        <f>VLOOKUP(AO$3,【単位テーブル・2021】!$B$14:$AV$30,37,0)</f>
        <v>#N/A</v>
      </c>
      <c r="AP8" s="540" t="e">
        <f>VLOOKUP(AO$3,【単位テーブル・2021】!$B$14:$AV$30,38,0)</f>
        <v>#N/A</v>
      </c>
      <c r="AQ8" s="543" t="e">
        <f>VLOOKUP(AQ$3,【単位テーブル・2021】!$B$14:$AV$30,39,0)</f>
        <v>#N/A</v>
      </c>
      <c r="AR8" s="540" t="e">
        <f>VLOOKUP(AQ$3,【単位テーブル・2021】!$B$14:$AV$30,40,0)</f>
        <v>#N/A</v>
      </c>
      <c r="AS8" s="377" t="e">
        <f>VLOOKUP(AS$3,【単位テーブル・2021】!$B$14:$AV$30,41,0)</f>
        <v>#N/A</v>
      </c>
      <c r="AT8" s="385" t="e">
        <f>VLOOKUP(AS$3,【単位テーブル・2021】!$B$14:$AV$30,42,0)</f>
        <v>#N/A</v>
      </c>
      <c r="AU8" s="377" t="e">
        <f>VLOOKUP(AU$3,【単位テーブル・2021】!$B$14:$AV$30,43,0)</f>
        <v>#N/A</v>
      </c>
      <c r="AV8" s="385" t="e">
        <f>VLOOKUP(AU$3,【単位テーブル・2021】!$B$14:$AV$30,44,0)</f>
        <v>#N/A</v>
      </c>
      <c r="AW8" s="382" t="e">
        <f>VLOOKUP(AW$3,【単位テーブル・2021】!$B$14:$AV$30,45,0)</f>
        <v>#N/A</v>
      </c>
      <c r="AX8" s="382" t="e">
        <f>VLOOKUP(AX$3,【単位テーブル・2021】!$B$14:$AV$30,46,0)</f>
        <v>#N/A</v>
      </c>
      <c r="AY8" s="384" t="e">
        <f>VLOOKUP(AY$3,【単位テーブル・2021】!$AW$16:$AX$30,2,0)</f>
        <v>#N/A</v>
      </c>
      <c r="AZ8" s="382" t="e">
        <f t="shared" ref="AZ8:AZ10" si="5">SUM(E8,G8,I8,L8,N8,P8,R8,T8,V8,X8,Z8,AB8,AT8,AV8)</f>
        <v>#N/A</v>
      </c>
      <c r="BA8" s="382" t="e">
        <f t="shared" si="3"/>
        <v>#N/A</v>
      </c>
      <c r="BB8" s="382" t="e">
        <f t="shared" si="4"/>
        <v>#N/A</v>
      </c>
    </row>
    <row r="9" spans="2:54" ht="21" customHeight="1" x14ac:dyDescent="0.15">
      <c r="B9" s="371" t="s">
        <v>393</v>
      </c>
      <c r="C9" s="372">
        <f>【単位テーブル・2021】!C8</f>
        <v>674</v>
      </c>
      <c r="D9" s="373">
        <f t="shared" si="0"/>
        <v>20220</v>
      </c>
      <c r="E9" s="374">
        <f t="shared" si="1"/>
        <v>246010</v>
      </c>
      <c r="F9" s="377">
        <f>VLOOKUP(F$3,【単位テーブル・2021】!$B$14:$AV$30,2,0)</f>
        <v>36</v>
      </c>
      <c r="G9" s="385">
        <f>VLOOKUP(F$3,【単位テーブル・2021】!$B$14:$AV$30,3,0)</f>
        <v>13140</v>
      </c>
      <c r="H9" s="377">
        <f>VLOOKUP(H$3,【単位テーブル・2021】!$B$14:$AV$30,4,0)</f>
        <v>200</v>
      </c>
      <c r="I9" s="385">
        <f>VLOOKUP(H$3,【単位テーブル・2021】!$B$14:$AV$30,5,0)</f>
        <v>2400</v>
      </c>
      <c r="J9" s="379" t="e">
        <f>VLOOKUP(J$3,【単位テーブル・2021】!$B$14:$AV$30,6,0)</f>
        <v>#N/A</v>
      </c>
      <c r="K9" s="380" t="e">
        <f>VLOOKUP(J$3,【単位テーブル・2021】!$B$14:$AV$30,7,0)</f>
        <v>#N/A</v>
      </c>
      <c r="L9" s="381" t="e">
        <f>VLOOKUP(J$3,【単位テーブル・2021】!$B$14:$AV$30,8,0)</f>
        <v>#N/A</v>
      </c>
      <c r="M9" s="379" t="e">
        <f>VLOOKUP(M$3,【単位テーブル・2021】!$B$14:$AV$30,9,0)</f>
        <v>#N/A</v>
      </c>
      <c r="N9" s="385" t="e">
        <f>VLOOKUP(M$3,【単位テーブル・2021】!$B$14:$AV$30,10,0)</f>
        <v>#N/A</v>
      </c>
      <c r="O9" s="379" t="e">
        <f>VLOOKUP(O$3,【単位テーブル・2021】!$B$14:$AV$30,11,0)</f>
        <v>#N/A</v>
      </c>
      <c r="P9" s="385" t="e">
        <f>VLOOKUP(O$3,【単位テーブル・2021】!$B$14:$AV$30,12,0)</f>
        <v>#N/A</v>
      </c>
      <c r="Q9" s="379" t="e">
        <f>VLOOKUP(Q$3,【単位テーブル・2021】!$B$14:$AV$30,13,0)</f>
        <v>#N/A</v>
      </c>
      <c r="R9" s="385" t="e">
        <f>VLOOKUP(Q$3,【単位テーブル・2021】!$B$14:$AV$30,14,0)</f>
        <v>#N/A</v>
      </c>
      <c r="S9" s="377" t="e">
        <f>VLOOKUP(S$3,【単位テーブル・2021】!$B$14:$AV$30,15,0)</f>
        <v>#N/A</v>
      </c>
      <c r="T9" s="385" t="e">
        <f>VLOOKUP(S$3,【単位テーブル・2021】!$B$14:$AV$30,16,0)</f>
        <v>#N/A</v>
      </c>
      <c r="U9" s="377" t="e">
        <f>VLOOKUP(U$3,【単位テーブル・2021】!$B$14:$AV$30,17,0)</f>
        <v>#N/A</v>
      </c>
      <c r="V9" s="385" t="e">
        <f>VLOOKUP(U$3,【単位テーブル・2021】!$B$14:$AV$30,18,0)</f>
        <v>#N/A</v>
      </c>
      <c r="W9" s="377" t="e">
        <f>VLOOKUP(W$3,【単位テーブル・2021】!$B$14:$AV$30,19,0)</f>
        <v>#N/A</v>
      </c>
      <c r="X9" s="385" t="e">
        <f>VLOOKUP(W$3,【単位テーブル・2021】!$B$14:$AV$30,20,0)</f>
        <v>#N/A</v>
      </c>
      <c r="Y9" s="377" t="e">
        <f>VLOOKUP(Y$3,【単位テーブル・2021】!$B$14:$AV$30,21,0)</f>
        <v>#N/A</v>
      </c>
      <c r="Z9" s="385" t="e">
        <f>VLOOKUP(Y$3,【単位テーブル・2021】!$B$14:$AV$30,22,0)</f>
        <v>#N/A</v>
      </c>
      <c r="AA9" s="377" t="e">
        <f>VLOOKUP(AA$3,【単位テーブル・2021】!$B$14:$AV$30,23,0)</f>
        <v>#N/A</v>
      </c>
      <c r="AB9" s="385" t="e">
        <f>VLOOKUP(AA$3,【単位テーブル・2021】!$B$14:$AV$30,24,0)</f>
        <v>#N/A</v>
      </c>
      <c r="AC9" s="543"/>
      <c r="AD9" s="540"/>
      <c r="AE9" s="543"/>
      <c r="AF9" s="540"/>
      <c r="AG9" s="543"/>
      <c r="AH9" s="540"/>
      <c r="AI9" s="543"/>
      <c r="AJ9" s="540"/>
      <c r="AK9" s="543"/>
      <c r="AL9" s="540" t="e">
        <f>VLOOKUP(AK$3,【単位テーブル・2021】!$B$14:$AV$30,34,0)</f>
        <v>#N/A</v>
      </c>
      <c r="AM9" s="543" t="e">
        <f>VLOOKUP(AM$3,【単位テーブル・2021】!$B$14:$AV$30,35,0)</f>
        <v>#N/A</v>
      </c>
      <c r="AN9" s="540" t="e">
        <f>VLOOKUP(AM$3,【単位テーブル・2021】!$B$14:$AV$30,36,0)</f>
        <v>#N/A</v>
      </c>
      <c r="AO9" s="543" t="e">
        <f>VLOOKUP(AO$3,【単位テーブル・2021】!$B$14:$AV$30,37,0)</f>
        <v>#N/A</v>
      </c>
      <c r="AP9" s="540" t="e">
        <f>VLOOKUP(AO$3,【単位テーブル・2021】!$B$14:$AV$30,38,0)</f>
        <v>#N/A</v>
      </c>
      <c r="AQ9" s="543" t="e">
        <f>VLOOKUP(AQ$3,【単位テーブル・2021】!$B$14:$AV$30,39,0)</f>
        <v>#N/A</v>
      </c>
      <c r="AR9" s="540" t="e">
        <f>VLOOKUP(AQ$3,【単位テーブル・2021】!$B$14:$AV$30,40,0)</f>
        <v>#N/A</v>
      </c>
      <c r="AS9" s="377" t="e">
        <f>VLOOKUP(AS$3,【単位テーブル・2021】!$B$14:$AV$30,41,0)</f>
        <v>#N/A</v>
      </c>
      <c r="AT9" s="385" t="e">
        <f>VLOOKUP(AS$3,【単位テーブル・2021】!$B$14:$AV$30,42,0)</f>
        <v>#N/A</v>
      </c>
      <c r="AU9" s="377" t="e">
        <f>VLOOKUP(AU$3,【単位テーブル・2021】!$B$14:$AV$30,43,0)</f>
        <v>#N/A</v>
      </c>
      <c r="AV9" s="385" t="e">
        <f>VLOOKUP(AU$3,【単位テーブル・2021】!$B$14:$AV$30,44,0)</f>
        <v>#N/A</v>
      </c>
      <c r="AW9" s="382" t="e">
        <f>VLOOKUP(AW$3,【単位テーブル・2021】!$B$14:$AV$30,45,0)</f>
        <v>#N/A</v>
      </c>
      <c r="AX9" s="382" t="e">
        <f>VLOOKUP(AX$3,【単位テーブル・2021】!$B$14:$AV$30,46,0)</f>
        <v>#N/A</v>
      </c>
      <c r="AY9" s="384" t="e">
        <f>VLOOKUP(AY$3,【単位テーブル・2021】!$AW$16:$AX$30,2,0)</f>
        <v>#N/A</v>
      </c>
      <c r="AZ9" s="382" t="e">
        <f t="shared" si="5"/>
        <v>#N/A</v>
      </c>
      <c r="BA9" s="382" t="e">
        <f t="shared" si="3"/>
        <v>#N/A</v>
      </c>
      <c r="BB9" s="382" t="e">
        <f t="shared" si="4"/>
        <v>#N/A</v>
      </c>
    </row>
    <row r="10" spans="2:54" ht="21" customHeight="1" x14ac:dyDescent="0.15">
      <c r="B10" s="371" t="s">
        <v>394</v>
      </c>
      <c r="C10" s="372">
        <f>【単位テーブル・2021】!C9</f>
        <v>738</v>
      </c>
      <c r="D10" s="373">
        <f t="shared" si="0"/>
        <v>22140</v>
      </c>
      <c r="E10" s="374">
        <f t="shared" si="1"/>
        <v>269370</v>
      </c>
      <c r="F10" s="377">
        <f>VLOOKUP(F$3,【単位テーブル・2021】!$B$14:$AV$30,2,0)</f>
        <v>36</v>
      </c>
      <c r="G10" s="385">
        <f>VLOOKUP(F$3,【単位テーブル・2021】!$B$14:$AV$30,3,0)</f>
        <v>13140</v>
      </c>
      <c r="H10" s="377">
        <f>VLOOKUP(H$3,【単位テーブル・2021】!$B$14:$AV$30,4,0)</f>
        <v>200</v>
      </c>
      <c r="I10" s="385">
        <f>VLOOKUP(H$3,【単位テーブル・2021】!$B$14:$AV$30,5,0)</f>
        <v>2400</v>
      </c>
      <c r="J10" s="379" t="e">
        <f>VLOOKUP(J$3,【単位テーブル・2021】!$B$14:$AV$30,6,0)</f>
        <v>#N/A</v>
      </c>
      <c r="K10" s="380" t="e">
        <f>VLOOKUP(J$3,【単位テーブル・2021】!$B$14:$AV$30,7,0)</f>
        <v>#N/A</v>
      </c>
      <c r="L10" s="381" t="e">
        <f>VLOOKUP(J$3,【単位テーブル・2021】!$B$14:$AV$30,8,0)</f>
        <v>#N/A</v>
      </c>
      <c r="M10" s="379" t="e">
        <f>VLOOKUP(M$3,【単位テーブル・2021】!$B$14:$AV$30,9,0)</f>
        <v>#N/A</v>
      </c>
      <c r="N10" s="385" t="e">
        <f>VLOOKUP(M$3,【単位テーブル・2021】!$B$14:$AV$30,10,0)</f>
        <v>#N/A</v>
      </c>
      <c r="O10" s="379" t="e">
        <f>VLOOKUP(O$3,【単位テーブル・2021】!$B$14:$AV$30,11,0)</f>
        <v>#N/A</v>
      </c>
      <c r="P10" s="385" t="e">
        <f>VLOOKUP(O$3,【単位テーブル・2021】!$B$14:$AV$30,12,0)</f>
        <v>#N/A</v>
      </c>
      <c r="Q10" s="379" t="e">
        <f>VLOOKUP(Q$3,【単位テーブル・2021】!$B$14:$AV$30,13,0)</f>
        <v>#N/A</v>
      </c>
      <c r="R10" s="385" t="e">
        <f>VLOOKUP(Q$3,【単位テーブル・2021】!$B$14:$AV$30,14,0)</f>
        <v>#N/A</v>
      </c>
      <c r="S10" s="377" t="e">
        <f>VLOOKUP(S$3,【単位テーブル・2021】!$B$14:$AV$30,15,0)</f>
        <v>#N/A</v>
      </c>
      <c r="T10" s="385" t="e">
        <f>VLOOKUP(S$3,【単位テーブル・2021】!$B$14:$AV$30,16,0)</f>
        <v>#N/A</v>
      </c>
      <c r="U10" s="377" t="e">
        <f>VLOOKUP(U$3,【単位テーブル・2021】!$B$14:$AV$30,17,0)</f>
        <v>#N/A</v>
      </c>
      <c r="V10" s="385" t="e">
        <f>VLOOKUP(U$3,【単位テーブル・2021】!$B$14:$AV$30,18,0)</f>
        <v>#N/A</v>
      </c>
      <c r="W10" s="377" t="e">
        <f>VLOOKUP(W$3,【単位テーブル・2021】!$B$14:$AV$30,19,0)</f>
        <v>#N/A</v>
      </c>
      <c r="X10" s="385" t="e">
        <f>VLOOKUP(W$3,【単位テーブル・2021】!$B$14:$AV$30,20,0)</f>
        <v>#N/A</v>
      </c>
      <c r="Y10" s="377" t="e">
        <f>VLOOKUP(Y$3,【単位テーブル・2021】!$B$14:$AV$30,21,0)</f>
        <v>#N/A</v>
      </c>
      <c r="Z10" s="385" t="e">
        <f>VLOOKUP(Y$3,【単位テーブル・2021】!$B$14:$AV$30,22,0)</f>
        <v>#N/A</v>
      </c>
      <c r="AA10" s="377" t="e">
        <f>VLOOKUP(AA$3,【単位テーブル・2021】!$B$14:$AV$30,23,0)</f>
        <v>#N/A</v>
      </c>
      <c r="AB10" s="385" t="e">
        <f>VLOOKUP(AA$3,【単位テーブル・2021】!$B$14:$AV$30,24,0)</f>
        <v>#N/A</v>
      </c>
      <c r="AC10" s="543"/>
      <c r="AD10" s="540"/>
      <c r="AE10" s="543"/>
      <c r="AF10" s="540"/>
      <c r="AG10" s="543"/>
      <c r="AH10" s="540"/>
      <c r="AI10" s="543"/>
      <c r="AJ10" s="540"/>
      <c r="AK10" s="543"/>
      <c r="AL10" s="540" t="e">
        <f>VLOOKUP(AK$3,【単位テーブル・2021】!$B$14:$AV$30,34,0)</f>
        <v>#N/A</v>
      </c>
      <c r="AM10" s="543" t="e">
        <f>VLOOKUP(AM$3,【単位テーブル・2021】!$B$14:$AV$30,35,0)</f>
        <v>#N/A</v>
      </c>
      <c r="AN10" s="540" t="e">
        <f>VLOOKUP(AM$3,【単位テーブル・2021】!$B$14:$AV$30,36,0)</f>
        <v>#N/A</v>
      </c>
      <c r="AO10" s="543" t="e">
        <f>VLOOKUP(AO$3,【単位テーブル・2021】!$B$14:$AV$30,37,0)</f>
        <v>#N/A</v>
      </c>
      <c r="AP10" s="540" t="e">
        <f>VLOOKUP(AO$3,【単位テーブル・2021】!$B$14:$AV$30,38,0)</f>
        <v>#N/A</v>
      </c>
      <c r="AQ10" s="543" t="e">
        <f>VLOOKUP(AQ$3,【単位テーブル・2021】!$B$14:$AV$30,39,0)</f>
        <v>#N/A</v>
      </c>
      <c r="AR10" s="540" t="e">
        <f>VLOOKUP(AQ$3,【単位テーブル・2021】!$B$14:$AV$30,40,0)</f>
        <v>#N/A</v>
      </c>
      <c r="AS10" s="377" t="e">
        <f>VLOOKUP(AS$3,【単位テーブル・2021】!$B$14:$AV$30,41,0)</f>
        <v>#N/A</v>
      </c>
      <c r="AT10" s="385" t="e">
        <f>VLOOKUP(AS$3,【単位テーブル・2021】!$B$14:$AV$30,42,0)</f>
        <v>#N/A</v>
      </c>
      <c r="AU10" s="377" t="e">
        <f>VLOOKUP(AU$3,【単位テーブル・2021】!$B$14:$AV$30,43,0)</f>
        <v>#N/A</v>
      </c>
      <c r="AV10" s="385" t="e">
        <f>VLOOKUP(AU$3,【単位テーブル・2021】!$B$14:$AV$30,44,0)</f>
        <v>#N/A</v>
      </c>
      <c r="AW10" s="382" t="e">
        <f>VLOOKUP(AW$3,【単位テーブル・2021】!$B$14:$AV$30,45,0)</f>
        <v>#N/A</v>
      </c>
      <c r="AX10" s="382" t="e">
        <f>VLOOKUP(AX$3,【単位テーブル・2021】!$B$14:$AV$30,46,0)</f>
        <v>#N/A</v>
      </c>
      <c r="AY10" s="384" t="e">
        <f>VLOOKUP(AY$3,【単位テーブル・2021】!$AW$16:$AX$30,2,0)</f>
        <v>#N/A</v>
      </c>
      <c r="AZ10" s="382" t="e">
        <f t="shared" si="5"/>
        <v>#N/A</v>
      </c>
      <c r="BA10" s="382" t="e">
        <f t="shared" si="3"/>
        <v>#N/A</v>
      </c>
      <c r="BB10" s="382" t="e">
        <f t="shared" si="4"/>
        <v>#N/A</v>
      </c>
    </row>
    <row r="11" spans="2:54" ht="21" customHeight="1" x14ac:dyDescent="0.15">
      <c r="B11" s="386" t="s">
        <v>395</v>
      </c>
      <c r="C11" s="387">
        <f>【単位テーブル・2021】!C10</f>
        <v>807</v>
      </c>
      <c r="D11" s="388">
        <f t="shared" si="0"/>
        <v>24210</v>
      </c>
      <c r="E11" s="389">
        <f t="shared" si="1"/>
        <v>294555</v>
      </c>
      <c r="F11" s="390">
        <f>VLOOKUP(F$3,【単位テーブル・2021】!$B$14:$AV$30,2,0)</f>
        <v>36</v>
      </c>
      <c r="G11" s="391">
        <f>VLOOKUP(F$3,【単位テーブル・2021】!$B$14:$AV$30,3,0)</f>
        <v>13140</v>
      </c>
      <c r="H11" s="390">
        <f>VLOOKUP(H$3,【単位テーブル・2021】!$B$14:$AV$30,4,0)</f>
        <v>200</v>
      </c>
      <c r="I11" s="391">
        <f>VLOOKUP(H$3,【単位テーブル・2021】!$B$14:$AV$30,5,0)</f>
        <v>2400</v>
      </c>
      <c r="J11" s="392" t="e">
        <f>VLOOKUP(J$3,【単位テーブル・2021】!$B$14:$AV$30,6,0)</f>
        <v>#N/A</v>
      </c>
      <c r="K11" s="393" t="e">
        <f>VLOOKUP(J$3,【単位テーブル・2021】!$B$14:$AV$30,7,0)</f>
        <v>#N/A</v>
      </c>
      <c r="L11" s="394" t="e">
        <f>VLOOKUP(J$3,【単位テーブル・2021】!$B$14:$AV$30,8,0)</f>
        <v>#N/A</v>
      </c>
      <c r="M11" s="392" t="e">
        <f>VLOOKUP(M$3,【単位テーブル・2021】!$B$14:$AV$30,9,0)</f>
        <v>#N/A</v>
      </c>
      <c r="N11" s="391" t="e">
        <f>VLOOKUP(M$3,【単位テーブル・2021】!$B$14:$AV$30,10,0)</f>
        <v>#N/A</v>
      </c>
      <c r="O11" s="392" t="e">
        <f>VLOOKUP(O$3,【単位テーブル・2021】!$B$14:$AV$30,11,0)</f>
        <v>#N/A</v>
      </c>
      <c r="P11" s="391" t="e">
        <f>VLOOKUP(O$3,【単位テーブル・2021】!$B$14:$AV$30,12,0)</f>
        <v>#N/A</v>
      </c>
      <c r="Q11" s="392" t="e">
        <f>VLOOKUP(Q$3,【単位テーブル・2021】!$B$14:$AV$30,13,0)</f>
        <v>#N/A</v>
      </c>
      <c r="R11" s="391" t="e">
        <f>VLOOKUP(Q$3,【単位テーブル・2021】!$B$14:$AV$30,14,0)</f>
        <v>#N/A</v>
      </c>
      <c r="S11" s="390" t="e">
        <f>VLOOKUP(S$3,【単位テーブル・2021】!$B$14:$AV$30,15,0)</f>
        <v>#N/A</v>
      </c>
      <c r="T11" s="391" t="e">
        <f>VLOOKUP(S$3,【単位テーブル・2021】!$B$14:$AV$30,16,0)</f>
        <v>#N/A</v>
      </c>
      <c r="U11" s="390" t="e">
        <f>VLOOKUP(U$3,【単位テーブル・2021】!$B$14:$AV$30,17,0)</f>
        <v>#N/A</v>
      </c>
      <c r="V11" s="391" t="e">
        <f>VLOOKUP(U$3,【単位テーブル・2021】!$B$14:$AV$30,18,0)</f>
        <v>#N/A</v>
      </c>
      <c r="W11" s="390" t="e">
        <f>VLOOKUP(W$3,【単位テーブル・2021】!$B$14:$AV$30,19,0)</f>
        <v>#N/A</v>
      </c>
      <c r="X11" s="391" t="e">
        <f>VLOOKUP(W$3,【単位テーブル・2021】!$B$14:$AV$30,20,0)</f>
        <v>#N/A</v>
      </c>
      <c r="Y11" s="390" t="e">
        <f>VLOOKUP(Y$3,【単位テーブル・2021】!$B$14:$AV$30,21,0)</f>
        <v>#N/A</v>
      </c>
      <c r="Z11" s="391" t="e">
        <f>VLOOKUP(Y$3,【単位テーブル・2021】!$B$14:$AV$30,22,0)</f>
        <v>#N/A</v>
      </c>
      <c r="AA11" s="390" t="e">
        <f>VLOOKUP(AA$3,【単位テーブル・2021】!$B$14:$AV$30,23,0)</f>
        <v>#N/A</v>
      </c>
      <c r="AB11" s="391" t="e">
        <f>VLOOKUP(AA$3,【単位テーブル・2021】!$B$14:$AV$30,24,0)</f>
        <v>#N/A</v>
      </c>
      <c r="AC11" s="544"/>
      <c r="AD11" s="541"/>
      <c r="AE11" s="544"/>
      <c r="AF11" s="541"/>
      <c r="AG11" s="544"/>
      <c r="AH11" s="541"/>
      <c r="AI11" s="544"/>
      <c r="AJ11" s="541"/>
      <c r="AK11" s="544"/>
      <c r="AL11" s="541" t="e">
        <f>VLOOKUP(AK$3,【単位テーブル・2021】!$B$14:$AV$30,34,0)</f>
        <v>#N/A</v>
      </c>
      <c r="AM11" s="544" t="e">
        <f>VLOOKUP(AM$3,【単位テーブル・2021】!$B$14:$AV$30,35,0)</f>
        <v>#N/A</v>
      </c>
      <c r="AN11" s="541" t="e">
        <f>VLOOKUP(AM$3,【単位テーブル・2021】!$B$14:$AV$30,36,0)</f>
        <v>#N/A</v>
      </c>
      <c r="AO11" s="544" t="e">
        <f>VLOOKUP(AO$3,【単位テーブル・2021】!$B$14:$AV$30,37,0)</f>
        <v>#N/A</v>
      </c>
      <c r="AP11" s="541" t="e">
        <f>VLOOKUP(AO$3,【単位テーブル・2021】!$B$14:$AV$30,38,0)</f>
        <v>#N/A</v>
      </c>
      <c r="AQ11" s="544" t="e">
        <f>VLOOKUP(AQ$3,【単位テーブル・2021】!$B$14:$AV$30,39,0)</f>
        <v>#N/A</v>
      </c>
      <c r="AR11" s="541" t="e">
        <f>VLOOKUP(AQ$3,【単位テーブル・2021】!$B$14:$AV$30,40,0)</f>
        <v>#N/A</v>
      </c>
      <c r="AS11" s="390" t="e">
        <f>VLOOKUP(AS$3,【単位テーブル・2021】!$B$14:$AV$30,41,0)</f>
        <v>#N/A</v>
      </c>
      <c r="AT11" s="391" t="e">
        <f>VLOOKUP(AS$3,【単位テーブル・2021】!$B$14:$AV$30,42,0)</f>
        <v>#N/A</v>
      </c>
      <c r="AU11" s="390" t="e">
        <f>VLOOKUP(AU$3,【単位テーブル・2021】!$B$14:$AV$30,43,0)</f>
        <v>#N/A</v>
      </c>
      <c r="AV11" s="391" t="e">
        <f>VLOOKUP(AU$3,【単位テーブル・2021】!$B$14:$AV$30,44,0)</f>
        <v>#N/A</v>
      </c>
      <c r="AW11" s="395" t="e">
        <f>VLOOKUP(AW$3,【単位テーブル・2021】!$B$14:$AV$30,45,0)</f>
        <v>#N/A</v>
      </c>
      <c r="AX11" s="395" t="e">
        <f>VLOOKUP(AX$3,【単位テーブル・2021】!$B$14:$AV$30,46,0)</f>
        <v>#N/A</v>
      </c>
      <c r="AY11" s="396" t="e">
        <f>VLOOKUP(AY$3,【単位テーブル・2021】!$AW$16:$AX$30,2,0)</f>
        <v>#N/A</v>
      </c>
      <c r="AZ11" s="395" t="e">
        <f>SUM(E11,G11,I11,L11,N11,P11,R11,T11,V11,X11,Z11,AB11,AD7,AF7,AH7,AJ7,AL11,AN11,AP11,AR11,AT11,AV11)</f>
        <v>#N/A</v>
      </c>
      <c r="BA11" s="395" t="e">
        <f t="shared" si="3"/>
        <v>#N/A</v>
      </c>
      <c r="BB11" s="395" t="e">
        <f t="shared" si="4"/>
        <v>#N/A</v>
      </c>
    </row>
    <row r="13" spans="2:54" x14ac:dyDescent="0.15">
      <c r="AF13" s="343" t="s">
        <v>396</v>
      </c>
    </row>
    <row r="14" spans="2:54" ht="21" customHeight="1" x14ac:dyDescent="0.15">
      <c r="B14" s="397" t="s">
        <v>309</v>
      </c>
      <c r="C14" s="398" t="s">
        <v>310</v>
      </c>
      <c r="D14" s="398" t="s">
        <v>311</v>
      </c>
      <c r="E14" s="398" t="s">
        <v>312</v>
      </c>
      <c r="F14" s="398" t="s">
        <v>313</v>
      </c>
      <c r="G14" s="398" t="s">
        <v>314</v>
      </c>
      <c r="H14" s="398" t="s">
        <v>315</v>
      </c>
      <c r="I14" s="398" t="s">
        <v>316</v>
      </c>
      <c r="J14" s="398" t="s">
        <v>317</v>
      </c>
      <c r="K14" s="398" t="s">
        <v>318</v>
      </c>
      <c r="L14" s="398" t="s">
        <v>319</v>
      </c>
      <c r="M14" s="398" t="s">
        <v>320</v>
      </c>
      <c r="N14" s="398" t="s">
        <v>321</v>
      </c>
      <c r="O14" s="398" t="s">
        <v>322</v>
      </c>
      <c r="P14" s="398" t="s">
        <v>323</v>
      </c>
      <c r="Q14" s="398" t="s">
        <v>324</v>
      </c>
      <c r="R14" s="398" t="s">
        <v>325</v>
      </c>
      <c r="S14" s="398" t="s">
        <v>326</v>
      </c>
      <c r="T14" s="398" t="s">
        <v>327</v>
      </c>
      <c r="U14" s="398" t="s">
        <v>328</v>
      </c>
      <c r="V14" s="398" t="s">
        <v>329</v>
      </c>
      <c r="W14" s="398" t="s">
        <v>330</v>
      </c>
      <c r="X14" s="398" t="s">
        <v>331</v>
      </c>
      <c r="Y14" s="398" t="s">
        <v>332</v>
      </c>
      <c r="Z14" s="398" t="s">
        <v>333</v>
      </c>
      <c r="AA14" s="398" t="s">
        <v>334</v>
      </c>
      <c r="AB14" s="398" t="s">
        <v>335</v>
      </c>
      <c r="AC14" s="398" t="s">
        <v>336</v>
      </c>
      <c r="AD14" s="398" t="s">
        <v>337</v>
      </c>
      <c r="AE14" s="398" t="s">
        <v>338</v>
      </c>
      <c r="AF14" s="398" t="s">
        <v>339</v>
      </c>
    </row>
    <row r="15" spans="2:54" ht="21" customHeight="1" x14ac:dyDescent="0.15">
      <c r="B15" s="399" t="s">
        <v>389</v>
      </c>
      <c r="C15" s="400">
        <f>'【検証用】介護保険加算・介護保険料　シミュレーション'!C32</f>
        <v>0</v>
      </c>
      <c r="D15" s="400">
        <f>'【検証用】介護保険加算・介護保険料　シミュレーション'!D32</f>
        <v>0</v>
      </c>
      <c r="E15" s="400">
        <f>'【検証用】介護保険加算・介護保険料　シミュレーション'!E32</f>
        <v>0</v>
      </c>
      <c r="F15" s="400">
        <f>'【検証用】介護保険加算・介護保険料　シミュレーション'!F32</f>
        <v>0</v>
      </c>
      <c r="G15" s="400">
        <f>'【検証用】介護保険加算・介護保険料　シミュレーション'!G32</f>
        <v>0</v>
      </c>
      <c r="H15" s="400">
        <f>'【検証用】介護保険加算・介護保険料　シミュレーション'!H32</f>
        <v>0</v>
      </c>
      <c r="I15" s="400">
        <f>'【検証用】介護保険加算・介護保険料　シミュレーション'!I32</f>
        <v>0</v>
      </c>
      <c r="J15" s="400">
        <f>'【検証用】介護保険加算・介護保険料　シミュレーション'!J32</f>
        <v>0</v>
      </c>
      <c r="K15" s="400">
        <f>'【検証用】介護保険加算・介護保険料　シミュレーション'!K32</f>
        <v>0</v>
      </c>
      <c r="L15" s="400">
        <f>'【検証用】介護保険加算・介護保険料　シミュレーション'!L32</f>
        <v>0</v>
      </c>
      <c r="M15" s="400">
        <f>'【検証用】介護保険加算・介護保険料　シミュレーション'!M32</f>
        <v>0</v>
      </c>
      <c r="N15" s="400">
        <f>'【検証用】介護保険加算・介護保険料　シミュレーション'!N32</f>
        <v>0</v>
      </c>
      <c r="O15" s="400">
        <f>'【検証用】介護保険加算・介護保険料　シミュレーション'!O32</f>
        <v>0</v>
      </c>
      <c r="P15" s="400">
        <f>'【検証用】介護保険加算・介護保険料　シミュレーション'!P32</f>
        <v>0</v>
      </c>
      <c r="Q15" s="400">
        <f>'【検証用】介護保険加算・介護保険料　シミュレーション'!Q32</f>
        <v>0</v>
      </c>
      <c r="R15" s="400">
        <f>'【検証用】介護保険加算・介護保険料　シミュレーション'!R32</f>
        <v>0</v>
      </c>
      <c r="S15" s="400">
        <f>'【検証用】介護保険加算・介護保険料　シミュレーション'!S32</f>
        <v>0</v>
      </c>
      <c r="T15" s="400">
        <f>'【検証用】介護保険加算・介護保険料　シミュレーション'!T32</f>
        <v>0</v>
      </c>
      <c r="U15" s="400">
        <f>'【検証用】介護保険加算・介護保険料　シミュレーション'!U32</f>
        <v>0</v>
      </c>
      <c r="V15" s="400">
        <f>'【検証用】介護保険加算・介護保険料　シミュレーション'!V32</f>
        <v>0</v>
      </c>
      <c r="W15" s="400">
        <f>'【検証用】介護保険加算・介護保険料　シミュレーション'!W32</f>
        <v>0</v>
      </c>
      <c r="X15" s="400">
        <f>'【検証用】介護保険加算・介護保険料　シミュレーション'!X32</f>
        <v>0</v>
      </c>
      <c r="Y15" s="400">
        <f>'【検証用】介護保険加算・介護保険料　シミュレーション'!Y32</f>
        <v>0</v>
      </c>
      <c r="Z15" s="400">
        <f>'【検証用】介護保険加算・介護保険料　シミュレーション'!Z32</f>
        <v>0</v>
      </c>
      <c r="AA15" s="400">
        <f>'【検証用】介護保険加算・介護保険料　シミュレーション'!AA32</f>
        <v>0</v>
      </c>
      <c r="AB15" s="400">
        <f>'【検証用】介護保険加算・介護保険料　シミュレーション'!AB32</f>
        <v>0</v>
      </c>
      <c r="AC15" s="400">
        <f>'【検証用】介護保険加算・介護保険料　シミュレーション'!AC32</f>
        <v>0</v>
      </c>
      <c r="AD15" s="400">
        <f>'【検証用】介護保険加算・介護保険料　シミュレーション'!AD32</f>
        <v>0</v>
      </c>
      <c r="AE15" s="400">
        <f>'【検証用】介護保険加算・介護保険料　シミュレーション'!AE32</f>
        <v>0</v>
      </c>
      <c r="AF15" s="400">
        <f>'【検証用】介護保険加算・介護保険料　シミュレーション'!AF32</f>
        <v>0</v>
      </c>
    </row>
    <row r="16" spans="2:54" ht="21" customHeight="1" x14ac:dyDescent="0.15">
      <c r="B16" s="399" t="s">
        <v>390</v>
      </c>
      <c r="C16" s="400">
        <f>'【検証用】介護保険加算・介護保険料　シミュレーション'!C33</f>
        <v>0</v>
      </c>
      <c r="D16" s="400">
        <f>'【検証用】介護保険加算・介護保険料　シミュレーション'!D33</f>
        <v>0</v>
      </c>
      <c r="E16" s="400">
        <f>'【検証用】介護保険加算・介護保険料　シミュレーション'!E33</f>
        <v>0</v>
      </c>
      <c r="F16" s="400">
        <f>'【検証用】介護保険加算・介護保険料　シミュレーション'!F33</f>
        <v>0</v>
      </c>
      <c r="G16" s="400">
        <f>'【検証用】介護保険加算・介護保険料　シミュレーション'!G33</f>
        <v>0</v>
      </c>
      <c r="H16" s="400">
        <f>'【検証用】介護保険加算・介護保険料　シミュレーション'!H33</f>
        <v>0</v>
      </c>
      <c r="I16" s="400">
        <f>'【検証用】介護保険加算・介護保険料　シミュレーション'!I33</f>
        <v>0</v>
      </c>
      <c r="J16" s="400">
        <f>'【検証用】介護保険加算・介護保険料　シミュレーション'!J33</f>
        <v>0</v>
      </c>
      <c r="K16" s="400">
        <f>'【検証用】介護保険加算・介護保険料　シミュレーション'!K33</f>
        <v>0</v>
      </c>
      <c r="L16" s="400">
        <f>'【検証用】介護保険加算・介護保険料　シミュレーション'!L33</f>
        <v>0</v>
      </c>
      <c r="M16" s="400">
        <f>'【検証用】介護保険加算・介護保険料　シミュレーション'!M33</f>
        <v>0</v>
      </c>
      <c r="N16" s="400">
        <f>'【検証用】介護保険加算・介護保険料　シミュレーション'!N33</f>
        <v>0</v>
      </c>
      <c r="O16" s="400">
        <f>'【検証用】介護保険加算・介護保険料　シミュレーション'!O33</f>
        <v>0</v>
      </c>
      <c r="P16" s="400">
        <f>'【検証用】介護保険加算・介護保険料　シミュレーション'!P33</f>
        <v>0</v>
      </c>
      <c r="Q16" s="400">
        <f>'【検証用】介護保険加算・介護保険料　シミュレーション'!Q33</f>
        <v>0</v>
      </c>
      <c r="R16" s="400">
        <f>'【検証用】介護保険加算・介護保険料　シミュレーション'!R33</f>
        <v>0</v>
      </c>
      <c r="S16" s="400">
        <f>'【検証用】介護保険加算・介護保険料　シミュレーション'!S33</f>
        <v>0</v>
      </c>
      <c r="T16" s="400">
        <f>'【検証用】介護保険加算・介護保険料　シミュレーション'!T33</f>
        <v>0</v>
      </c>
      <c r="U16" s="400">
        <f>'【検証用】介護保険加算・介護保険料　シミュレーション'!U33</f>
        <v>0</v>
      </c>
      <c r="V16" s="400">
        <f>'【検証用】介護保険加算・介護保険料　シミュレーション'!V33</f>
        <v>0</v>
      </c>
      <c r="W16" s="400">
        <f>'【検証用】介護保険加算・介護保険料　シミュレーション'!W33</f>
        <v>0</v>
      </c>
      <c r="X16" s="400">
        <f>'【検証用】介護保険加算・介護保険料　シミュレーション'!X33</f>
        <v>0</v>
      </c>
      <c r="Y16" s="400">
        <f>'【検証用】介護保険加算・介護保険料　シミュレーション'!Y33</f>
        <v>0</v>
      </c>
      <c r="Z16" s="400">
        <f>'【検証用】介護保険加算・介護保険料　シミュレーション'!Z33</f>
        <v>0</v>
      </c>
      <c r="AA16" s="400">
        <f>'【検証用】介護保険加算・介護保険料　シミュレーション'!AA33</f>
        <v>0</v>
      </c>
      <c r="AB16" s="400">
        <f>'【検証用】介護保険加算・介護保険料　シミュレーション'!AB33</f>
        <v>0</v>
      </c>
      <c r="AC16" s="400">
        <f>'【検証用】介護保険加算・介護保険料　シミュレーション'!AC33</f>
        <v>0</v>
      </c>
      <c r="AD16" s="400">
        <f>'【検証用】介護保険加算・介護保険料　シミュレーション'!AD33</f>
        <v>0</v>
      </c>
      <c r="AE16" s="400">
        <f>'【検証用】介護保険加算・介護保険料　シミュレーション'!AE33</f>
        <v>0</v>
      </c>
      <c r="AF16" s="400">
        <f>'【検証用】介護保険加算・介護保険料　シミュレーション'!AF33</f>
        <v>0</v>
      </c>
    </row>
    <row r="17" spans="2:32" ht="21" customHeight="1" x14ac:dyDescent="0.15">
      <c r="B17" s="399" t="s">
        <v>391</v>
      </c>
      <c r="C17" s="400">
        <f>'【検証用】介護保険加算・介護保険料　シミュレーション'!C34</f>
        <v>0</v>
      </c>
      <c r="D17" s="400">
        <f>'【検証用】介護保険加算・介護保険料　シミュレーション'!D34</f>
        <v>0</v>
      </c>
      <c r="E17" s="400">
        <f>'【検証用】介護保険加算・介護保険料　シミュレーション'!E34</f>
        <v>0</v>
      </c>
      <c r="F17" s="400">
        <f>'【検証用】介護保険加算・介護保険料　シミュレーション'!F34</f>
        <v>0</v>
      </c>
      <c r="G17" s="400">
        <f>'【検証用】介護保険加算・介護保険料　シミュレーション'!G34</f>
        <v>0</v>
      </c>
      <c r="H17" s="400">
        <f>'【検証用】介護保険加算・介護保険料　シミュレーション'!H34</f>
        <v>0</v>
      </c>
      <c r="I17" s="400">
        <f>'【検証用】介護保険加算・介護保険料　シミュレーション'!I34</f>
        <v>0</v>
      </c>
      <c r="J17" s="400">
        <f>'【検証用】介護保険加算・介護保険料　シミュレーション'!J34</f>
        <v>0</v>
      </c>
      <c r="K17" s="400">
        <f>'【検証用】介護保険加算・介護保険料　シミュレーション'!K34</f>
        <v>0</v>
      </c>
      <c r="L17" s="400">
        <f>'【検証用】介護保険加算・介護保険料　シミュレーション'!L34</f>
        <v>0</v>
      </c>
      <c r="M17" s="400">
        <f>'【検証用】介護保険加算・介護保険料　シミュレーション'!M34</f>
        <v>0</v>
      </c>
      <c r="N17" s="400">
        <f>'【検証用】介護保険加算・介護保険料　シミュレーション'!N34</f>
        <v>0</v>
      </c>
      <c r="O17" s="400">
        <f>'【検証用】介護保険加算・介護保険料　シミュレーション'!O34</f>
        <v>0</v>
      </c>
      <c r="P17" s="400">
        <f>'【検証用】介護保険加算・介護保険料　シミュレーション'!P34</f>
        <v>0</v>
      </c>
      <c r="Q17" s="400">
        <f>'【検証用】介護保険加算・介護保険料　シミュレーション'!Q34</f>
        <v>0</v>
      </c>
      <c r="R17" s="400">
        <f>'【検証用】介護保険加算・介護保険料　シミュレーション'!R34</f>
        <v>0</v>
      </c>
      <c r="S17" s="400">
        <f>'【検証用】介護保険加算・介護保険料　シミュレーション'!S34</f>
        <v>0</v>
      </c>
      <c r="T17" s="400">
        <f>'【検証用】介護保険加算・介護保険料　シミュレーション'!T34</f>
        <v>0</v>
      </c>
      <c r="U17" s="400">
        <f>'【検証用】介護保険加算・介護保険料　シミュレーション'!U34</f>
        <v>0</v>
      </c>
      <c r="V17" s="400">
        <f>'【検証用】介護保険加算・介護保険料　シミュレーション'!V34</f>
        <v>0</v>
      </c>
      <c r="W17" s="400">
        <f>'【検証用】介護保険加算・介護保険料　シミュレーション'!W34</f>
        <v>0</v>
      </c>
      <c r="X17" s="400">
        <f>'【検証用】介護保険加算・介護保険料　シミュレーション'!X34</f>
        <v>0</v>
      </c>
      <c r="Y17" s="400">
        <f>'【検証用】介護保険加算・介護保険料　シミュレーション'!Y34</f>
        <v>0</v>
      </c>
      <c r="Z17" s="400">
        <f>'【検証用】介護保険加算・介護保険料　シミュレーション'!Z34</f>
        <v>0</v>
      </c>
      <c r="AA17" s="400">
        <f>'【検証用】介護保険加算・介護保険料　シミュレーション'!AA34</f>
        <v>0</v>
      </c>
      <c r="AB17" s="400">
        <f>'【検証用】介護保険加算・介護保険料　シミュレーション'!AB34</f>
        <v>0</v>
      </c>
      <c r="AC17" s="400">
        <f>'【検証用】介護保険加算・介護保険料　シミュレーション'!AC34</f>
        <v>0</v>
      </c>
      <c r="AD17" s="400">
        <f>'【検証用】介護保険加算・介護保険料　シミュレーション'!AD34</f>
        <v>0</v>
      </c>
      <c r="AE17" s="400">
        <f>'【検証用】介護保険加算・介護保険料　シミュレーション'!AE34</f>
        <v>0</v>
      </c>
      <c r="AF17" s="400">
        <f>'【検証用】介護保険加算・介護保険料　シミュレーション'!AF34</f>
        <v>0</v>
      </c>
    </row>
    <row r="18" spans="2:32" ht="21" customHeight="1" x14ac:dyDescent="0.15">
      <c r="B18" s="399" t="s">
        <v>392</v>
      </c>
      <c r="C18" s="400">
        <f>'【検証用】介護保険加算・介護保険料　シミュレーション'!C35</f>
        <v>0</v>
      </c>
      <c r="D18" s="400">
        <f>'【検証用】介護保険加算・介護保険料　シミュレーション'!D35</f>
        <v>0</v>
      </c>
      <c r="E18" s="400">
        <f>'【検証用】介護保険加算・介護保険料　シミュレーション'!E35</f>
        <v>0</v>
      </c>
      <c r="F18" s="400">
        <f>'【検証用】介護保険加算・介護保険料　シミュレーション'!F35</f>
        <v>0</v>
      </c>
      <c r="G18" s="400">
        <f>'【検証用】介護保険加算・介護保険料　シミュレーション'!G35</f>
        <v>0</v>
      </c>
      <c r="H18" s="400">
        <f>'【検証用】介護保険加算・介護保険料　シミュレーション'!H35</f>
        <v>0</v>
      </c>
      <c r="I18" s="400">
        <f>'【検証用】介護保険加算・介護保険料　シミュレーション'!I35</f>
        <v>0</v>
      </c>
      <c r="J18" s="400">
        <f>'【検証用】介護保険加算・介護保険料　シミュレーション'!J35</f>
        <v>0</v>
      </c>
      <c r="K18" s="400">
        <f>'【検証用】介護保険加算・介護保険料　シミュレーション'!K35</f>
        <v>0</v>
      </c>
      <c r="L18" s="400">
        <f>'【検証用】介護保険加算・介護保険料　シミュレーション'!L35</f>
        <v>0</v>
      </c>
      <c r="M18" s="400">
        <f>'【検証用】介護保険加算・介護保険料　シミュレーション'!M35</f>
        <v>0</v>
      </c>
      <c r="N18" s="400">
        <f>'【検証用】介護保険加算・介護保険料　シミュレーション'!N35</f>
        <v>0</v>
      </c>
      <c r="O18" s="400">
        <f>'【検証用】介護保険加算・介護保険料　シミュレーション'!O35</f>
        <v>0</v>
      </c>
      <c r="P18" s="400">
        <f>'【検証用】介護保険加算・介護保険料　シミュレーション'!P35</f>
        <v>0</v>
      </c>
      <c r="Q18" s="400">
        <f>'【検証用】介護保険加算・介護保険料　シミュレーション'!Q35</f>
        <v>0</v>
      </c>
      <c r="R18" s="400">
        <f>'【検証用】介護保険加算・介護保険料　シミュレーション'!R35</f>
        <v>0</v>
      </c>
      <c r="S18" s="400">
        <f>'【検証用】介護保険加算・介護保険料　シミュレーション'!S35</f>
        <v>0</v>
      </c>
      <c r="T18" s="400">
        <f>'【検証用】介護保険加算・介護保険料　シミュレーション'!T35</f>
        <v>0</v>
      </c>
      <c r="U18" s="400">
        <f>'【検証用】介護保険加算・介護保険料　シミュレーション'!U35</f>
        <v>0</v>
      </c>
      <c r="V18" s="400">
        <f>'【検証用】介護保険加算・介護保険料　シミュレーション'!V35</f>
        <v>0</v>
      </c>
      <c r="W18" s="400">
        <f>'【検証用】介護保険加算・介護保険料　シミュレーション'!W35</f>
        <v>0</v>
      </c>
      <c r="X18" s="400">
        <f>'【検証用】介護保険加算・介護保険料　シミュレーション'!X35</f>
        <v>0</v>
      </c>
      <c r="Y18" s="400">
        <f>'【検証用】介護保険加算・介護保険料　シミュレーション'!Y35</f>
        <v>0</v>
      </c>
      <c r="Z18" s="400">
        <f>'【検証用】介護保険加算・介護保険料　シミュレーション'!Z35</f>
        <v>0</v>
      </c>
      <c r="AA18" s="400">
        <f>'【検証用】介護保険加算・介護保険料　シミュレーション'!AA35</f>
        <v>0</v>
      </c>
      <c r="AB18" s="400">
        <f>'【検証用】介護保険加算・介護保険料　シミュレーション'!AB35</f>
        <v>0</v>
      </c>
      <c r="AC18" s="400">
        <f>'【検証用】介護保険加算・介護保険料　シミュレーション'!AC35</f>
        <v>0</v>
      </c>
      <c r="AD18" s="400">
        <f>'【検証用】介護保険加算・介護保険料　シミュレーション'!AD35</f>
        <v>0</v>
      </c>
      <c r="AE18" s="400">
        <f>'【検証用】介護保険加算・介護保険料　シミュレーション'!AE35</f>
        <v>0</v>
      </c>
      <c r="AF18" s="400">
        <f>'【検証用】介護保険加算・介護保険料　シミュレーション'!AF35</f>
        <v>0</v>
      </c>
    </row>
    <row r="19" spans="2:32" ht="21" customHeight="1" x14ac:dyDescent="0.15">
      <c r="B19" s="399" t="s">
        <v>393</v>
      </c>
      <c r="C19" s="400">
        <f>'【検証用】介護保険加算・介護保険料　シミュレーション'!C36</f>
        <v>0</v>
      </c>
      <c r="D19" s="400">
        <f>'【検証用】介護保険加算・介護保険料　シミュレーション'!D36</f>
        <v>0</v>
      </c>
      <c r="E19" s="400">
        <f>'【検証用】介護保険加算・介護保険料　シミュレーション'!E36</f>
        <v>0</v>
      </c>
      <c r="F19" s="400">
        <f>'【検証用】介護保険加算・介護保険料　シミュレーション'!F36</f>
        <v>0</v>
      </c>
      <c r="G19" s="400">
        <f>'【検証用】介護保険加算・介護保険料　シミュレーション'!G36</f>
        <v>0</v>
      </c>
      <c r="H19" s="400">
        <f>'【検証用】介護保険加算・介護保険料　シミュレーション'!H36</f>
        <v>0</v>
      </c>
      <c r="I19" s="400">
        <f>'【検証用】介護保険加算・介護保険料　シミュレーション'!I36</f>
        <v>0</v>
      </c>
      <c r="J19" s="400">
        <f>'【検証用】介護保険加算・介護保険料　シミュレーション'!J36</f>
        <v>0</v>
      </c>
      <c r="K19" s="400">
        <f>'【検証用】介護保険加算・介護保険料　シミュレーション'!K36</f>
        <v>0</v>
      </c>
      <c r="L19" s="400">
        <f>'【検証用】介護保険加算・介護保険料　シミュレーション'!L36</f>
        <v>0</v>
      </c>
      <c r="M19" s="400">
        <f>'【検証用】介護保険加算・介護保険料　シミュレーション'!M36</f>
        <v>0</v>
      </c>
      <c r="N19" s="400">
        <f>'【検証用】介護保険加算・介護保険料　シミュレーション'!N36</f>
        <v>0</v>
      </c>
      <c r="O19" s="400">
        <f>'【検証用】介護保険加算・介護保険料　シミュレーション'!O36</f>
        <v>0</v>
      </c>
      <c r="P19" s="400">
        <f>'【検証用】介護保険加算・介護保険料　シミュレーション'!P36</f>
        <v>0</v>
      </c>
      <c r="Q19" s="400">
        <f>'【検証用】介護保険加算・介護保険料　シミュレーション'!Q36</f>
        <v>0</v>
      </c>
      <c r="R19" s="400">
        <f>'【検証用】介護保険加算・介護保険料　シミュレーション'!R36</f>
        <v>0</v>
      </c>
      <c r="S19" s="400">
        <f>'【検証用】介護保険加算・介護保険料　シミュレーション'!S36</f>
        <v>0</v>
      </c>
      <c r="T19" s="400">
        <f>'【検証用】介護保険加算・介護保険料　シミュレーション'!T36</f>
        <v>0</v>
      </c>
      <c r="U19" s="400">
        <f>'【検証用】介護保険加算・介護保険料　シミュレーション'!U36</f>
        <v>0</v>
      </c>
      <c r="V19" s="400">
        <f>'【検証用】介護保険加算・介護保険料　シミュレーション'!V36</f>
        <v>0</v>
      </c>
      <c r="W19" s="400">
        <f>'【検証用】介護保険加算・介護保険料　シミュレーション'!W36</f>
        <v>0</v>
      </c>
      <c r="X19" s="400">
        <f>'【検証用】介護保険加算・介護保険料　シミュレーション'!X36</f>
        <v>0</v>
      </c>
      <c r="Y19" s="400">
        <f>'【検証用】介護保険加算・介護保険料　シミュレーション'!Y36</f>
        <v>0</v>
      </c>
      <c r="Z19" s="400">
        <f>'【検証用】介護保険加算・介護保険料　シミュレーション'!Z36</f>
        <v>0</v>
      </c>
      <c r="AA19" s="400">
        <f>'【検証用】介護保険加算・介護保険料　シミュレーション'!AA36</f>
        <v>0</v>
      </c>
      <c r="AB19" s="400">
        <f>'【検証用】介護保険加算・介護保険料　シミュレーション'!AB36</f>
        <v>0</v>
      </c>
      <c r="AC19" s="400">
        <f>'【検証用】介護保険加算・介護保険料　シミュレーション'!AC36</f>
        <v>0</v>
      </c>
      <c r="AD19" s="400">
        <f>'【検証用】介護保険加算・介護保険料　シミュレーション'!AD36</f>
        <v>0</v>
      </c>
      <c r="AE19" s="400">
        <f>'【検証用】介護保険加算・介護保険料　シミュレーション'!AE36</f>
        <v>0</v>
      </c>
      <c r="AF19" s="400">
        <f>'【検証用】介護保険加算・介護保険料　シミュレーション'!AF36</f>
        <v>0</v>
      </c>
    </row>
    <row r="20" spans="2:32" ht="21" customHeight="1" x14ac:dyDescent="0.15">
      <c r="B20" s="399" t="s">
        <v>394</v>
      </c>
      <c r="C20" s="400">
        <f>'【検証用】介護保険加算・介護保険料　シミュレーション'!C37</f>
        <v>0</v>
      </c>
      <c r="D20" s="400">
        <f>'【検証用】介護保険加算・介護保険料　シミュレーション'!D37</f>
        <v>0</v>
      </c>
      <c r="E20" s="400">
        <f>'【検証用】介護保険加算・介護保険料　シミュレーション'!E37</f>
        <v>0</v>
      </c>
      <c r="F20" s="400">
        <f>'【検証用】介護保険加算・介護保険料　シミュレーション'!F37</f>
        <v>0</v>
      </c>
      <c r="G20" s="400">
        <f>'【検証用】介護保険加算・介護保険料　シミュレーション'!G37</f>
        <v>0</v>
      </c>
      <c r="H20" s="400">
        <f>'【検証用】介護保険加算・介護保険料　シミュレーション'!H37</f>
        <v>0</v>
      </c>
      <c r="I20" s="400">
        <f>'【検証用】介護保険加算・介護保険料　シミュレーション'!I37</f>
        <v>0</v>
      </c>
      <c r="J20" s="400">
        <f>'【検証用】介護保険加算・介護保険料　シミュレーション'!J37</f>
        <v>0</v>
      </c>
      <c r="K20" s="400">
        <f>'【検証用】介護保険加算・介護保険料　シミュレーション'!K37</f>
        <v>0</v>
      </c>
      <c r="L20" s="400">
        <f>'【検証用】介護保険加算・介護保険料　シミュレーション'!L37</f>
        <v>0</v>
      </c>
      <c r="M20" s="400">
        <f>'【検証用】介護保険加算・介護保険料　シミュレーション'!M37</f>
        <v>0</v>
      </c>
      <c r="N20" s="400">
        <f>'【検証用】介護保険加算・介護保険料　シミュレーション'!N37</f>
        <v>0</v>
      </c>
      <c r="O20" s="400">
        <f>'【検証用】介護保険加算・介護保険料　シミュレーション'!O37</f>
        <v>0</v>
      </c>
      <c r="P20" s="400">
        <f>'【検証用】介護保険加算・介護保険料　シミュレーション'!P37</f>
        <v>0</v>
      </c>
      <c r="Q20" s="400">
        <f>'【検証用】介護保険加算・介護保険料　シミュレーション'!Q37</f>
        <v>0</v>
      </c>
      <c r="R20" s="400">
        <f>'【検証用】介護保険加算・介護保険料　シミュレーション'!R37</f>
        <v>0</v>
      </c>
      <c r="S20" s="400">
        <f>'【検証用】介護保険加算・介護保険料　シミュレーション'!S37</f>
        <v>0</v>
      </c>
      <c r="T20" s="400">
        <f>'【検証用】介護保険加算・介護保険料　シミュレーション'!T37</f>
        <v>0</v>
      </c>
      <c r="U20" s="400">
        <f>'【検証用】介護保険加算・介護保険料　シミュレーション'!U37</f>
        <v>0</v>
      </c>
      <c r="V20" s="400">
        <f>'【検証用】介護保険加算・介護保険料　シミュレーション'!V37</f>
        <v>0</v>
      </c>
      <c r="W20" s="400">
        <f>'【検証用】介護保険加算・介護保険料　シミュレーション'!W37</f>
        <v>0</v>
      </c>
      <c r="X20" s="400">
        <f>'【検証用】介護保険加算・介護保険料　シミュレーション'!X37</f>
        <v>0</v>
      </c>
      <c r="Y20" s="400">
        <f>'【検証用】介護保険加算・介護保険料　シミュレーション'!Y37</f>
        <v>0</v>
      </c>
      <c r="Z20" s="400">
        <f>'【検証用】介護保険加算・介護保険料　シミュレーション'!Z37</f>
        <v>0</v>
      </c>
      <c r="AA20" s="400">
        <f>'【検証用】介護保険加算・介護保険料　シミュレーション'!AA37</f>
        <v>0</v>
      </c>
      <c r="AB20" s="400">
        <f>'【検証用】介護保険加算・介護保険料　シミュレーション'!AB37</f>
        <v>0</v>
      </c>
      <c r="AC20" s="400">
        <f>'【検証用】介護保険加算・介護保険料　シミュレーション'!AC37</f>
        <v>0</v>
      </c>
      <c r="AD20" s="400">
        <f>'【検証用】介護保険加算・介護保険料　シミュレーション'!AD37</f>
        <v>0</v>
      </c>
      <c r="AE20" s="400">
        <f>'【検証用】介護保険加算・介護保険料　シミュレーション'!AE37</f>
        <v>0</v>
      </c>
      <c r="AF20" s="400">
        <f>'【検証用】介護保険加算・介護保険料　シミュレーション'!AF37</f>
        <v>0</v>
      </c>
    </row>
    <row r="21" spans="2:32" ht="21" customHeight="1" x14ac:dyDescent="0.15">
      <c r="B21" s="399" t="s">
        <v>395</v>
      </c>
      <c r="C21" s="400">
        <f>'【検証用】介護保険加算・介護保険料　シミュレーション'!C38</f>
        <v>0</v>
      </c>
      <c r="D21" s="400">
        <f>'【検証用】介護保険加算・介護保険料　シミュレーション'!D38</f>
        <v>0</v>
      </c>
      <c r="E21" s="400">
        <f>'【検証用】介護保険加算・介護保険料　シミュレーション'!E38</f>
        <v>0</v>
      </c>
      <c r="F21" s="400">
        <f>'【検証用】介護保険加算・介護保険料　シミュレーション'!F38</f>
        <v>0</v>
      </c>
      <c r="G21" s="400">
        <f>'【検証用】介護保険加算・介護保険料　シミュレーション'!G38</f>
        <v>0</v>
      </c>
      <c r="H21" s="400">
        <f>'【検証用】介護保険加算・介護保険料　シミュレーション'!H38</f>
        <v>0</v>
      </c>
      <c r="I21" s="400">
        <f>'【検証用】介護保険加算・介護保険料　シミュレーション'!I38</f>
        <v>0</v>
      </c>
      <c r="J21" s="400">
        <f>'【検証用】介護保険加算・介護保険料　シミュレーション'!J38</f>
        <v>0</v>
      </c>
      <c r="K21" s="400">
        <f>'【検証用】介護保険加算・介護保険料　シミュレーション'!K38</f>
        <v>0</v>
      </c>
      <c r="L21" s="400">
        <f>'【検証用】介護保険加算・介護保険料　シミュレーション'!L38</f>
        <v>0</v>
      </c>
      <c r="M21" s="400">
        <f>'【検証用】介護保険加算・介護保険料　シミュレーション'!M38</f>
        <v>0</v>
      </c>
      <c r="N21" s="400">
        <f>'【検証用】介護保険加算・介護保険料　シミュレーション'!N38</f>
        <v>0</v>
      </c>
      <c r="O21" s="400">
        <f>'【検証用】介護保険加算・介護保険料　シミュレーション'!O38</f>
        <v>0</v>
      </c>
      <c r="P21" s="400">
        <f>'【検証用】介護保険加算・介護保険料　シミュレーション'!P38</f>
        <v>0</v>
      </c>
      <c r="Q21" s="400">
        <f>'【検証用】介護保険加算・介護保険料　シミュレーション'!Q38</f>
        <v>0</v>
      </c>
      <c r="R21" s="400">
        <f>'【検証用】介護保険加算・介護保険料　シミュレーション'!R38</f>
        <v>0</v>
      </c>
      <c r="S21" s="400">
        <f>'【検証用】介護保険加算・介護保険料　シミュレーション'!S38</f>
        <v>0</v>
      </c>
      <c r="T21" s="400">
        <f>'【検証用】介護保険加算・介護保険料　シミュレーション'!T38</f>
        <v>0</v>
      </c>
      <c r="U21" s="400">
        <f>'【検証用】介護保険加算・介護保険料　シミュレーション'!U38</f>
        <v>0</v>
      </c>
      <c r="V21" s="400">
        <f>'【検証用】介護保険加算・介護保険料　シミュレーション'!V38</f>
        <v>0</v>
      </c>
      <c r="W21" s="400">
        <f>'【検証用】介護保険加算・介護保険料　シミュレーション'!W38</f>
        <v>0</v>
      </c>
      <c r="X21" s="400">
        <f>'【検証用】介護保険加算・介護保険料　シミュレーション'!X38</f>
        <v>0</v>
      </c>
      <c r="Y21" s="400">
        <f>'【検証用】介護保険加算・介護保険料　シミュレーション'!Y38</f>
        <v>0</v>
      </c>
      <c r="Z21" s="400">
        <f>'【検証用】介護保険加算・介護保険料　シミュレーション'!Z38</f>
        <v>0</v>
      </c>
      <c r="AA21" s="400">
        <f>'【検証用】介護保険加算・介護保険料　シミュレーション'!AA38</f>
        <v>0</v>
      </c>
      <c r="AB21" s="400">
        <f>'【検証用】介護保険加算・介護保険料　シミュレーション'!AB38</f>
        <v>0</v>
      </c>
      <c r="AC21" s="400">
        <f>'【検証用】介護保険加算・介護保険料　シミュレーション'!AC38</f>
        <v>0</v>
      </c>
      <c r="AD21" s="400">
        <f>'【検証用】介護保険加算・介護保険料　シミュレーション'!AD38</f>
        <v>0</v>
      </c>
      <c r="AE21" s="400">
        <f>'【検証用】介護保険加算・介護保険料　シミュレーション'!AE38</f>
        <v>0</v>
      </c>
      <c r="AF21" s="400">
        <f>'【検証用】介護保険加算・介護保険料　シミュレーション'!AF38</f>
        <v>0</v>
      </c>
    </row>
    <row r="22" spans="2:32" ht="21" customHeight="1" x14ac:dyDescent="0.15">
      <c r="B22" s="401" t="s">
        <v>223</v>
      </c>
      <c r="C22" s="402">
        <f>SUM(C15:C21)</f>
        <v>0</v>
      </c>
      <c r="D22" s="402">
        <f t="shared" ref="D22:AF22" si="6">SUM(D15:D21)</f>
        <v>0</v>
      </c>
      <c r="E22" s="402">
        <f t="shared" si="6"/>
        <v>0</v>
      </c>
      <c r="F22" s="402">
        <f t="shared" si="6"/>
        <v>0</v>
      </c>
      <c r="G22" s="402">
        <f t="shared" si="6"/>
        <v>0</v>
      </c>
      <c r="H22" s="402">
        <f t="shared" si="6"/>
        <v>0</v>
      </c>
      <c r="I22" s="402">
        <f t="shared" si="6"/>
        <v>0</v>
      </c>
      <c r="J22" s="402">
        <f t="shared" si="6"/>
        <v>0</v>
      </c>
      <c r="K22" s="402">
        <f t="shared" si="6"/>
        <v>0</v>
      </c>
      <c r="L22" s="402">
        <f t="shared" si="6"/>
        <v>0</v>
      </c>
      <c r="M22" s="402">
        <f t="shared" si="6"/>
        <v>0</v>
      </c>
      <c r="N22" s="402">
        <f t="shared" si="6"/>
        <v>0</v>
      </c>
      <c r="O22" s="402">
        <f t="shared" si="6"/>
        <v>0</v>
      </c>
      <c r="P22" s="402">
        <f t="shared" si="6"/>
        <v>0</v>
      </c>
      <c r="Q22" s="402">
        <f t="shared" si="6"/>
        <v>0</v>
      </c>
      <c r="R22" s="402">
        <f t="shared" si="6"/>
        <v>0</v>
      </c>
      <c r="S22" s="402">
        <f t="shared" si="6"/>
        <v>0</v>
      </c>
      <c r="T22" s="402">
        <f t="shared" si="6"/>
        <v>0</v>
      </c>
      <c r="U22" s="402">
        <f t="shared" si="6"/>
        <v>0</v>
      </c>
      <c r="V22" s="402">
        <f t="shared" si="6"/>
        <v>0</v>
      </c>
      <c r="W22" s="402">
        <f t="shared" si="6"/>
        <v>0</v>
      </c>
      <c r="X22" s="402">
        <f t="shared" si="6"/>
        <v>0</v>
      </c>
      <c r="Y22" s="402">
        <f t="shared" si="6"/>
        <v>0</v>
      </c>
      <c r="Z22" s="402">
        <f t="shared" si="6"/>
        <v>0</v>
      </c>
      <c r="AA22" s="402">
        <f t="shared" si="6"/>
        <v>0</v>
      </c>
      <c r="AB22" s="402">
        <f t="shared" si="6"/>
        <v>0</v>
      </c>
      <c r="AC22" s="402">
        <f t="shared" si="6"/>
        <v>0</v>
      </c>
      <c r="AD22" s="402">
        <f t="shared" si="6"/>
        <v>0</v>
      </c>
      <c r="AE22" s="402">
        <f t="shared" si="6"/>
        <v>0</v>
      </c>
      <c r="AF22" s="402">
        <f t="shared" si="6"/>
        <v>0</v>
      </c>
    </row>
    <row r="23" spans="2:32" x14ac:dyDescent="0.15">
      <c r="L23" s="341"/>
    </row>
    <row r="24" spans="2:32" x14ac:dyDescent="0.15">
      <c r="L24" s="341"/>
      <c r="AF24" s="343" t="s">
        <v>397</v>
      </c>
    </row>
    <row r="25" spans="2:32" ht="21" customHeight="1" x14ac:dyDescent="0.15">
      <c r="C25" s="398" t="s">
        <v>310</v>
      </c>
      <c r="D25" s="398" t="s">
        <v>311</v>
      </c>
      <c r="E25" s="398" t="s">
        <v>312</v>
      </c>
      <c r="F25" s="398" t="s">
        <v>313</v>
      </c>
      <c r="G25" s="398" t="s">
        <v>314</v>
      </c>
      <c r="H25" s="398" t="s">
        <v>315</v>
      </c>
      <c r="I25" s="398" t="s">
        <v>316</v>
      </c>
      <c r="J25" s="398" t="s">
        <v>317</v>
      </c>
      <c r="K25" s="398" t="s">
        <v>318</v>
      </c>
      <c r="L25" s="398" t="s">
        <v>319</v>
      </c>
      <c r="M25" s="398" t="s">
        <v>320</v>
      </c>
      <c r="N25" s="398" t="s">
        <v>321</v>
      </c>
      <c r="O25" s="398" t="s">
        <v>322</v>
      </c>
      <c r="P25" s="398" t="s">
        <v>323</v>
      </c>
      <c r="Q25" s="398" t="s">
        <v>324</v>
      </c>
      <c r="R25" s="398" t="s">
        <v>325</v>
      </c>
      <c r="S25" s="398" t="s">
        <v>326</v>
      </c>
      <c r="T25" s="398" t="s">
        <v>327</v>
      </c>
      <c r="U25" s="398" t="s">
        <v>328</v>
      </c>
      <c r="V25" s="398" t="s">
        <v>329</v>
      </c>
      <c r="W25" s="398" t="s">
        <v>330</v>
      </c>
      <c r="X25" s="398" t="s">
        <v>331</v>
      </c>
      <c r="Y25" s="398" t="s">
        <v>332</v>
      </c>
      <c r="Z25" s="398" t="s">
        <v>333</v>
      </c>
      <c r="AA25" s="398" t="s">
        <v>334</v>
      </c>
      <c r="AB25" s="398" t="s">
        <v>335</v>
      </c>
      <c r="AC25" s="398" t="s">
        <v>336</v>
      </c>
      <c r="AD25" s="398" t="s">
        <v>337</v>
      </c>
      <c r="AE25" s="398" t="s">
        <v>338</v>
      </c>
      <c r="AF25" s="398" t="s">
        <v>339</v>
      </c>
    </row>
    <row r="26" spans="2:32" s="404" customFormat="1" ht="21" customHeight="1" x14ac:dyDescent="0.15">
      <c r="B26" s="401" t="s">
        <v>223</v>
      </c>
      <c r="C26" s="403" t="e">
        <f t="shared" ref="C26:AF26" si="7">$BB$5*C15+$BB$6*C16+$BB$7*C17+$BB$8*C18+$BB$9*C19+$BB$10*C20+$BB$11*C21</f>
        <v>#N/A</v>
      </c>
      <c r="D26" s="403" t="e">
        <f t="shared" si="7"/>
        <v>#N/A</v>
      </c>
      <c r="E26" s="403" t="e">
        <f t="shared" si="7"/>
        <v>#N/A</v>
      </c>
      <c r="F26" s="403" t="e">
        <f t="shared" si="7"/>
        <v>#N/A</v>
      </c>
      <c r="G26" s="403" t="e">
        <f t="shared" si="7"/>
        <v>#N/A</v>
      </c>
      <c r="H26" s="403" t="e">
        <f t="shared" si="7"/>
        <v>#N/A</v>
      </c>
      <c r="I26" s="403" t="e">
        <f t="shared" si="7"/>
        <v>#N/A</v>
      </c>
      <c r="J26" s="403" t="e">
        <f t="shared" si="7"/>
        <v>#N/A</v>
      </c>
      <c r="K26" s="403" t="e">
        <f t="shared" si="7"/>
        <v>#N/A</v>
      </c>
      <c r="L26" s="403" t="e">
        <f t="shared" si="7"/>
        <v>#N/A</v>
      </c>
      <c r="M26" s="403" t="e">
        <f t="shared" si="7"/>
        <v>#N/A</v>
      </c>
      <c r="N26" s="403" t="e">
        <f t="shared" si="7"/>
        <v>#N/A</v>
      </c>
      <c r="O26" s="403" t="e">
        <f t="shared" si="7"/>
        <v>#N/A</v>
      </c>
      <c r="P26" s="403" t="e">
        <f t="shared" si="7"/>
        <v>#N/A</v>
      </c>
      <c r="Q26" s="403" t="e">
        <f t="shared" si="7"/>
        <v>#N/A</v>
      </c>
      <c r="R26" s="403" t="e">
        <f t="shared" si="7"/>
        <v>#N/A</v>
      </c>
      <c r="S26" s="403" t="e">
        <f t="shared" si="7"/>
        <v>#N/A</v>
      </c>
      <c r="T26" s="403" t="e">
        <f t="shared" si="7"/>
        <v>#N/A</v>
      </c>
      <c r="U26" s="403" t="e">
        <f t="shared" si="7"/>
        <v>#N/A</v>
      </c>
      <c r="V26" s="403" t="e">
        <f t="shared" si="7"/>
        <v>#N/A</v>
      </c>
      <c r="W26" s="403" t="e">
        <f t="shared" si="7"/>
        <v>#N/A</v>
      </c>
      <c r="X26" s="403" t="e">
        <f t="shared" si="7"/>
        <v>#N/A</v>
      </c>
      <c r="Y26" s="403" t="e">
        <f t="shared" si="7"/>
        <v>#N/A</v>
      </c>
      <c r="Z26" s="403" t="e">
        <f t="shared" si="7"/>
        <v>#N/A</v>
      </c>
      <c r="AA26" s="403" t="e">
        <f t="shared" si="7"/>
        <v>#N/A</v>
      </c>
      <c r="AB26" s="403" t="e">
        <f t="shared" si="7"/>
        <v>#N/A</v>
      </c>
      <c r="AC26" s="403" t="e">
        <f t="shared" si="7"/>
        <v>#N/A</v>
      </c>
      <c r="AD26" s="403" t="e">
        <f t="shared" si="7"/>
        <v>#N/A</v>
      </c>
      <c r="AE26" s="403" t="e">
        <f t="shared" si="7"/>
        <v>#N/A</v>
      </c>
      <c r="AF26" s="403" t="e">
        <f t="shared" si="7"/>
        <v>#N/A</v>
      </c>
    </row>
  </sheetData>
  <mergeCells count="55">
    <mergeCell ref="M2:N2"/>
    <mergeCell ref="B2:B4"/>
    <mergeCell ref="C2:E3"/>
    <mergeCell ref="F2:G2"/>
    <mergeCell ref="H2:I2"/>
    <mergeCell ref="J2:L2"/>
    <mergeCell ref="AK2:AL2"/>
    <mergeCell ref="O2:P2"/>
    <mergeCell ref="Q2:R2"/>
    <mergeCell ref="S2:T2"/>
    <mergeCell ref="U2:V2"/>
    <mergeCell ref="W2:X2"/>
    <mergeCell ref="Y2:Z2"/>
    <mergeCell ref="AA2:AB2"/>
    <mergeCell ref="AC2:AD2"/>
    <mergeCell ref="AE2:AF2"/>
    <mergeCell ref="AG2:AH2"/>
    <mergeCell ref="AI2:AJ2"/>
    <mergeCell ref="BA2:BA4"/>
    <mergeCell ref="BB2:BB4"/>
    <mergeCell ref="F3:G3"/>
    <mergeCell ref="H3:I3"/>
    <mergeCell ref="J3:L3"/>
    <mergeCell ref="M3:N3"/>
    <mergeCell ref="O3:P3"/>
    <mergeCell ref="Q3:R3"/>
    <mergeCell ref="S3:T3"/>
    <mergeCell ref="U3:V3"/>
    <mergeCell ref="AM2:AN2"/>
    <mergeCell ref="AO2:AP2"/>
    <mergeCell ref="AQ2:AR2"/>
    <mergeCell ref="AS2:AT2"/>
    <mergeCell ref="AU2:AV2"/>
    <mergeCell ref="AZ2:AZ4"/>
    <mergeCell ref="AU3:AV3"/>
    <mergeCell ref="AC7:AC11"/>
    <mergeCell ref="AD7:AD11"/>
    <mergeCell ref="AE7:AE11"/>
    <mergeCell ref="AF7:AF11"/>
    <mergeCell ref="AG7:AG11"/>
    <mergeCell ref="AM7:AM11"/>
    <mergeCell ref="W3:X3"/>
    <mergeCell ref="Y3:Z3"/>
    <mergeCell ref="AA3:AB3"/>
    <mergeCell ref="AS3:AT3"/>
    <mergeCell ref="AH7:AH11"/>
    <mergeCell ref="AI7:AI11"/>
    <mergeCell ref="AJ7:AJ11"/>
    <mergeCell ref="AK7:AK11"/>
    <mergeCell ref="AL7:AL11"/>
    <mergeCell ref="AN7:AN11"/>
    <mergeCell ref="AO7:AO11"/>
    <mergeCell ref="AP7:AP11"/>
    <mergeCell ref="AQ7:AQ11"/>
    <mergeCell ref="AR7:AR11"/>
  </mergeCells>
  <phoneticPr fontId="3"/>
  <pageMargins left="0.70866141732283472" right="0.70866141732283472" top="0.74803149606299213" bottom="0.74803149606299213" header="0.31496062992125984" footer="0.31496062992125984"/>
  <pageSetup paperSize="9" scale="39" orientation="landscape" r:id="rId1"/>
  <headerFooter>
    <oddHeader>&amp;L【計算シート】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37"/>
  <sheetViews>
    <sheetView workbookViewId="0">
      <selection activeCell="Q9" sqref="Q9"/>
    </sheetView>
  </sheetViews>
  <sheetFormatPr defaultColWidth="10" defaultRowHeight="15.75" x14ac:dyDescent="0.15"/>
  <cols>
    <col min="1" max="1" width="2.625" style="321" customWidth="1"/>
    <col min="2" max="50" width="9.125" style="321" customWidth="1"/>
    <col min="51" max="16384" width="10" style="321"/>
  </cols>
  <sheetData>
    <row r="1" spans="2:50" ht="12.75" customHeight="1" x14ac:dyDescent="0.15">
      <c r="B1" s="405">
        <v>1</v>
      </c>
      <c r="C1" s="405">
        <v>2</v>
      </c>
      <c r="D1" s="405">
        <v>3</v>
      </c>
      <c r="E1" s="405">
        <v>4</v>
      </c>
    </row>
    <row r="2" spans="2:50" ht="34.5" customHeight="1" x14ac:dyDescent="0.15">
      <c r="B2" s="341"/>
      <c r="C2" s="563" t="s">
        <v>398</v>
      </c>
      <c r="D2" s="564"/>
      <c r="E2" s="565"/>
    </row>
    <row r="3" spans="2:50" ht="49.5" x14ac:dyDescent="0.15">
      <c r="B3" s="341"/>
      <c r="C3" s="406" t="s">
        <v>384</v>
      </c>
      <c r="D3" s="407" t="s">
        <v>399</v>
      </c>
      <c r="E3" s="408" t="s">
        <v>386</v>
      </c>
    </row>
    <row r="4" spans="2:50" ht="16.5" x14ac:dyDescent="0.15">
      <c r="B4" s="409" t="s">
        <v>389</v>
      </c>
      <c r="C4" s="410">
        <v>182</v>
      </c>
      <c r="D4" s="411">
        <f t="shared" ref="D4:D10" si="0">C4*30</f>
        <v>5460</v>
      </c>
      <c r="E4" s="412">
        <f t="shared" ref="E4:E10" si="1">C4*365</f>
        <v>66430</v>
      </c>
      <c r="I4" s="320" t="s">
        <v>271</v>
      </c>
      <c r="J4" s="320" t="s">
        <v>271</v>
      </c>
      <c r="K4" s="320" t="s">
        <v>271</v>
      </c>
      <c r="L4" s="320" t="s">
        <v>271</v>
      </c>
      <c r="M4" s="320" t="s">
        <v>271</v>
      </c>
      <c r="N4" s="346" t="s">
        <v>400</v>
      </c>
    </row>
    <row r="5" spans="2:50" ht="16.5" x14ac:dyDescent="0.15">
      <c r="B5" s="413" t="s">
        <v>390</v>
      </c>
      <c r="C5" s="414">
        <v>311</v>
      </c>
      <c r="D5" s="373">
        <f t="shared" si="0"/>
        <v>9330</v>
      </c>
      <c r="E5" s="374">
        <f t="shared" si="1"/>
        <v>113515</v>
      </c>
      <c r="I5" s="320" t="s">
        <v>277</v>
      </c>
      <c r="J5" s="320" t="s">
        <v>274</v>
      </c>
      <c r="K5" s="320" t="s">
        <v>274</v>
      </c>
      <c r="L5" s="320" t="s">
        <v>274</v>
      </c>
      <c r="M5" s="320" t="s">
        <v>274</v>
      </c>
      <c r="N5" s="346" t="s">
        <v>401</v>
      </c>
    </row>
    <row r="6" spans="2:50" ht="16.5" x14ac:dyDescent="0.15">
      <c r="B6" s="413" t="s">
        <v>391</v>
      </c>
      <c r="C6" s="414">
        <v>538</v>
      </c>
      <c r="D6" s="373">
        <f t="shared" si="0"/>
        <v>16140</v>
      </c>
      <c r="E6" s="374">
        <f t="shared" si="1"/>
        <v>196370</v>
      </c>
      <c r="I6" s="320"/>
      <c r="J6" s="320" t="s">
        <v>303</v>
      </c>
      <c r="K6" s="320" t="s">
        <v>402</v>
      </c>
      <c r="L6" s="320" t="s">
        <v>303</v>
      </c>
      <c r="M6" s="320" t="s">
        <v>303</v>
      </c>
      <c r="N6" s="346" t="s">
        <v>403</v>
      </c>
    </row>
    <row r="7" spans="2:50" ht="16.5" x14ac:dyDescent="0.15">
      <c r="B7" s="413" t="s">
        <v>392</v>
      </c>
      <c r="C7" s="414">
        <v>604</v>
      </c>
      <c r="D7" s="373">
        <f t="shared" si="0"/>
        <v>18120</v>
      </c>
      <c r="E7" s="374">
        <f t="shared" si="1"/>
        <v>220460</v>
      </c>
      <c r="I7" s="320"/>
      <c r="J7" s="320"/>
      <c r="K7" s="320" t="s">
        <v>404</v>
      </c>
      <c r="L7" s="320" t="s">
        <v>405</v>
      </c>
      <c r="M7" s="320" t="s">
        <v>405</v>
      </c>
      <c r="N7" s="346" t="s">
        <v>406</v>
      </c>
    </row>
    <row r="8" spans="2:50" ht="16.5" x14ac:dyDescent="0.15">
      <c r="B8" s="413" t="s">
        <v>393</v>
      </c>
      <c r="C8" s="414">
        <v>674</v>
      </c>
      <c r="D8" s="373">
        <f t="shared" si="0"/>
        <v>20220</v>
      </c>
      <c r="E8" s="374">
        <f t="shared" si="1"/>
        <v>246010</v>
      </c>
      <c r="I8" s="320"/>
      <c r="J8" s="320"/>
      <c r="K8" s="320"/>
      <c r="L8" s="320"/>
      <c r="M8" s="320" t="s">
        <v>407</v>
      </c>
      <c r="N8" s="346" t="s">
        <v>408</v>
      </c>
    </row>
    <row r="9" spans="2:50" ht="16.5" x14ac:dyDescent="0.15">
      <c r="B9" s="413" t="s">
        <v>394</v>
      </c>
      <c r="C9" s="414">
        <v>738</v>
      </c>
      <c r="D9" s="373">
        <f t="shared" si="0"/>
        <v>22140</v>
      </c>
      <c r="E9" s="374">
        <f t="shared" si="1"/>
        <v>269370</v>
      </c>
      <c r="I9" s="320"/>
      <c r="J9" s="320"/>
      <c r="K9" s="320"/>
      <c r="L9" s="320"/>
      <c r="M9" s="320" t="s">
        <v>409</v>
      </c>
      <c r="N9" s="346" t="s">
        <v>410</v>
      </c>
    </row>
    <row r="10" spans="2:50" ht="16.5" x14ac:dyDescent="0.15">
      <c r="B10" s="415" t="s">
        <v>395</v>
      </c>
      <c r="C10" s="416">
        <v>807</v>
      </c>
      <c r="D10" s="388">
        <f t="shared" si="0"/>
        <v>24210</v>
      </c>
      <c r="E10" s="389">
        <f t="shared" si="1"/>
        <v>294555</v>
      </c>
      <c r="I10" s="320"/>
      <c r="J10" s="320"/>
      <c r="K10" s="320"/>
      <c r="L10" s="320"/>
      <c r="M10" s="320"/>
      <c r="N10" s="346" t="s">
        <v>411</v>
      </c>
    </row>
    <row r="11" spans="2:50" ht="16.5" x14ac:dyDescent="0.15">
      <c r="I11" s="320"/>
      <c r="J11" s="320"/>
      <c r="K11" s="320"/>
      <c r="L11" s="320"/>
      <c r="M11" s="320"/>
      <c r="N11" s="346" t="s">
        <v>412</v>
      </c>
    </row>
    <row r="12" spans="2:50" ht="16.5" x14ac:dyDescent="0.15">
      <c r="N12" s="346"/>
    </row>
    <row r="13" spans="2:50" s="417" customFormat="1" ht="12" x14ac:dyDescent="0.15">
      <c r="B13" s="405">
        <v>1</v>
      </c>
      <c r="C13" s="405">
        <v>2</v>
      </c>
      <c r="D13" s="405">
        <v>3</v>
      </c>
      <c r="E13" s="405">
        <v>4</v>
      </c>
      <c r="F13" s="405">
        <v>5</v>
      </c>
      <c r="G13" s="405">
        <v>6</v>
      </c>
      <c r="H13" s="405">
        <v>7</v>
      </c>
      <c r="I13" s="405">
        <v>8</v>
      </c>
      <c r="J13" s="405">
        <v>9</v>
      </c>
      <c r="K13" s="405">
        <v>10</v>
      </c>
      <c r="L13" s="405">
        <v>11</v>
      </c>
      <c r="M13" s="405">
        <v>12</v>
      </c>
      <c r="N13" s="405">
        <v>13</v>
      </c>
      <c r="O13" s="405">
        <v>14</v>
      </c>
      <c r="P13" s="405">
        <v>15</v>
      </c>
      <c r="Q13" s="405">
        <v>16</v>
      </c>
      <c r="R13" s="405">
        <v>17</v>
      </c>
      <c r="S13" s="405">
        <v>18</v>
      </c>
      <c r="T13" s="405">
        <v>19</v>
      </c>
      <c r="U13" s="405">
        <v>20</v>
      </c>
      <c r="V13" s="405">
        <v>21</v>
      </c>
      <c r="W13" s="405">
        <v>22</v>
      </c>
      <c r="X13" s="405">
        <v>23</v>
      </c>
      <c r="Y13" s="405">
        <v>24</v>
      </c>
      <c r="Z13" s="405">
        <v>25</v>
      </c>
      <c r="AA13" s="405">
        <v>26</v>
      </c>
      <c r="AB13" s="405">
        <v>27</v>
      </c>
      <c r="AC13" s="405">
        <v>28</v>
      </c>
      <c r="AD13" s="405">
        <v>29</v>
      </c>
      <c r="AE13" s="405">
        <v>30</v>
      </c>
      <c r="AF13" s="405">
        <v>31</v>
      </c>
      <c r="AG13" s="405">
        <v>32</v>
      </c>
      <c r="AH13" s="405">
        <v>33</v>
      </c>
      <c r="AI13" s="405">
        <v>34</v>
      </c>
      <c r="AJ13" s="405">
        <v>35</v>
      </c>
      <c r="AK13" s="405">
        <v>36</v>
      </c>
      <c r="AL13" s="405">
        <v>37</v>
      </c>
      <c r="AM13" s="405">
        <v>38</v>
      </c>
      <c r="AN13" s="405">
        <v>39</v>
      </c>
      <c r="AO13" s="405">
        <v>40</v>
      </c>
      <c r="AP13" s="405">
        <v>41</v>
      </c>
      <c r="AQ13" s="405">
        <v>42</v>
      </c>
      <c r="AR13" s="405">
        <v>43</v>
      </c>
      <c r="AS13" s="405">
        <v>44</v>
      </c>
      <c r="AT13" s="405">
        <v>45</v>
      </c>
      <c r="AU13" s="405">
        <v>46</v>
      </c>
      <c r="AV13" s="405">
        <v>47</v>
      </c>
      <c r="AW13" s="405">
        <v>48</v>
      </c>
      <c r="AX13" s="405">
        <v>49</v>
      </c>
    </row>
    <row r="14" spans="2:50" s="419" customFormat="1" ht="33" x14ac:dyDescent="0.15">
      <c r="B14" s="404"/>
      <c r="C14" s="561" t="s">
        <v>270</v>
      </c>
      <c r="D14" s="562"/>
      <c r="E14" s="566" t="s">
        <v>413</v>
      </c>
      <c r="F14" s="562"/>
      <c r="G14" s="561" t="s">
        <v>273</v>
      </c>
      <c r="H14" s="567"/>
      <c r="I14" s="562"/>
      <c r="J14" s="561" t="s">
        <v>275</v>
      </c>
      <c r="K14" s="562"/>
      <c r="L14" s="561" t="s">
        <v>276</v>
      </c>
      <c r="M14" s="562"/>
      <c r="N14" s="561" t="s">
        <v>278</v>
      </c>
      <c r="O14" s="562"/>
      <c r="P14" s="561" t="s">
        <v>279</v>
      </c>
      <c r="Q14" s="562"/>
      <c r="R14" s="561" t="s">
        <v>280</v>
      </c>
      <c r="S14" s="562"/>
      <c r="T14" s="561" t="s">
        <v>281</v>
      </c>
      <c r="U14" s="562"/>
      <c r="V14" s="561" t="s">
        <v>282</v>
      </c>
      <c r="W14" s="562"/>
      <c r="X14" s="561" t="s">
        <v>283</v>
      </c>
      <c r="Y14" s="562"/>
      <c r="Z14" s="561" t="s">
        <v>286</v>
      </c>
      <c r="AA14" s="562"/>
      <c r="AB14" s="561" t="s">
        <v>288</v>
      </c>
      <c r="AC14" s="562"/>
      <c r="AD14" s="561" t="s">
        <v>290</v>
      </c>
      <c r="AE14" s="562"/>
      <c r="AF14" s="561" t="s">
        <v>292</v>
      </c>
      <c r="AG14" s="562"/>
      <c r="AH14" s="561" t="s">
        <v>294</v>
      </c>
      <c r="AI14" s="562"/>
      <c r="AJ14" s="561" t="s">
        <v>295</v>
      </c>
      <c r="AK14" s="562"/>
      <c r="AL14" s="561" t="s">
        <v>296</v>
      </c>
      <c r="AM14" s="562"/>
      <c r="AN14" s="561" t="s">
        <v>297</v>
      </c>
      <c r="AO14" s="562"/>
      <c r="AP14" s="561" t="s">
        <v>298</v>
      </c>
      <c r="AQ14" s="562"/>
      <c r="AR14" s="561" t="s">
        <v>299</v>
      </c>
      <c r="AS14" s="562"/>
      <c r="AT14" s="418" t="s">
        <v>414</v>
      </c>
      <c r="AU14" s="418" t="s">
        <v>379</v>
      </c>
      <c r="AV14" s="418" t="s">
        <v>305</v>
      </c>
      <c r="AW14" s="404"/>
      <c r="AX14" s="404"/>
    </row>
    <row r="15" spans="2:50" ht="16.5" x14ac:dyDescent="0.15">
      <c r="B15" s="341"/>
      <c r="C15" s="420" t="s">
        <v>384</v>
      </c>
      <c r="D15" s="420" t="s">
        <v>386</v>
      </c>
      <c r="E15" s="420" t="s">
        <v>415</v>
      </c>
      <c r="F15" s="420" t="s">
        <v>386</v>
      </c>
      <c r="G15" s="420" t="s">
        <v>384</v>
      </c>
      <c r="H15" s="420" t="s">
        <v>415</v>
      </c>
      <c r="I15" s="420" t="s">
        <v>386</v>
      </c>
      <c r="J15" s="420" t="s">
        <v>415</v>
      </c>
      <c r="K15" s="420" t="s">
        <v>386</v>
      </c>
      <c r="L15" s="420" t="s">
        <v>384</v>
      </c>
      <c r="M15" s="420" t="s">
        <v>386</v>
      </c>
      <c r="N15" s="420" t="s">
        <v>384</v>
      </c>
      <c r="O15" s="420" t="s">
        <v>386</v>
      </c>
      <c r="P15" s="420" t="s">
        <v>415</v>
      </c>
      <c r="Q15" s="420" t="s">
        <v>386</v>
      </c>
      <c r="R15" s="420" t="s">
        <v>415</v>
      </c>
      <c r="S15" s="420" t="s">
        <v>386</v>
      </c>
      <c r="T15" s="420" t="s">
        <v>388</v>
      </c>
      <c r="U15" s="420" t="s">
        <v>386</v>
      </c>
      <c r="V15" s="420" t="s">
        <v>415</v>
      </c>
      <c r="W15" s="420" t="s">
        <v>386</v>
      </c>
      <c r="X15" s="420" t="s">
        <v>384</v>
      </c>
      <c r="Y15" s="420" t="s">
        <v>386</v>
      </c>
      <c r="Z15" s="420" t="s">
        <v>384</v>
      </c>
      <c r="AA15" s="420" t="s">
        <v>386</v>
      </c>
      <c r="AB15" s="420" t="s">
        <v>384</v>
      </c>
      <c r="AC15" s="420" t="s">
        <v>386</v>
      </c>
      <c r="AD15" s="420" t="s">
        <v>384</v>
      </c>
      <c r="AE15" s="420" t="s">
        <v>386</v>
      </c>
      <c r="AF15" s="420" t="s">
        <v>384</v>
      </c>
      <c r="AG15" s="420" t="s">
        <v>386</v>
      </c>
      <c r="AH15" s="420" t="s">
        <v>384</v>
      </c>
      <c r="AI15" s="420" t="s">
        <v>386</v>
      </c>
      <c r="AJ15" s="420" t="s">
        <v>384</v>
      </c>
      <c r="AK15" s="420" t="s">
        <v>386</v>
      </c>
      <c r="AL15" s="420" t="s">
        <v>384</v>
      </c>
      <c r="AM15" s="420" t="s">
        <v>386</v>
      </c>
      <c r="AN15" s="420" t="s">
        <v>384</v>
      </c>
      <c r="AO15" s="420" t="s">
        <v>386</v>
      </c>
      <c r="AP15" s="420" t="s">
        <v>384</v>
      </c>
      <c r="AQ15" s="420" t="s">
        <v>386</v>
      </c>
      <c r="AR15" s="420" t="s">
        <v>384</v>
      </c>
      <c r="AS15" s="420" t="s">
        <v>386</v>
      </c>
      <c r="AT15" s="420" t="s">
        <v>386</v>
      </c>
      <c r="AU15" s="420" t="s">
        <v>386</v>
      </c>
      <c r="AV15" s="420"/>
      <c r="AW15" s="341"/>
      <c r="AX15" s="341"/>
    </row>
    <row r="16" spans="2:50" ht="16.5" x14ac:dyDescent="0.15">
      <c r="B16" s="421" t="s">
        <v>416</v>
      </c>
      <c r="C16" s="422">
        <v>0</v>
      </c>
      <c r="D16" s="423">
        <f>C16*365</f>
        <v>0</v>
      </c>
      <c r="E16" s="422">
        <v>0</v>
      </c>
      <c r="F16" s="423">
        <f>E16*12</f>
        <v>0</v>
      </c>
      <c r="G16" s="422">
        <v>0</v>
      </c>
      <c r="H16" s="423">
        <v>0</v>
      </c>
      <c r="I16" s="424">
        <f>G16*365</f>
        <v>0</v>
      </c>
      <c r="J16" s="422">
        <v>0</v>
      </c>
      <c r="K16" s="423">
        <v>0</v>
      </c>
      <c r="L16" s="422">
        <v>0</v>
      </c>
      <c r="M16" s="423">
        <v>0</v>
      </c>
      <c r="N16" s="422">
        <v>0</v>
      </c>
      <c r="O16" s="423">
        <v>0</v>
      </c>
      <c r="P16" s="422">
        <v>0</v>
      </c>
      <c r="Q16" s="423">
        <v>0</v>
      </c>
      <c r="R16" s="422">
        <v>0</v>
      </c>
      <c r="S16" s="423">
        <v>0</v>
      </c>
      <c r="T16" s="422">
        <v>0</v>
      </c>
      <c r="U16" s="423">
        <v>0</v>
      </c>
      <c r="V16" s="422">
        <v>0</v>
      </c>
      <c r="W16" s="423">
        <v>0</v>
      </c>
      <c r="X16" s="422">
        <v>0</v>
      </c>
      <c r="Y16" s="423">
        <v>0</v>
      </c>
      <c r="Z16" s="422">
        <v>0</v>
      </c>
      <c r="AA16" s="423">
        <v>0</v>
      </c>
      <c r="AB16" s="422">
        <v>0</v>
      </c>
      <c r="AC16" s="423">
        <v>0</v>
      </c>
      <c r="AD16" s="422">
        <v>0</v>
      </c>
      <c r="AE16" s="423">
        <v>0</v>
      </c>
      <c r="AF16" s="422">
        <v>0</v>
      </c>
      <c r="AG16" s="423">
        <v>0</v>
      </c>
      <c r="AH16" s="422">
        <v>0</v>
      </c>
      <c r="AI16" s="423">
        <v>0</v>
      </c>
      <c r="AJ16" s="422">
        <v>0</v>
      </c>
      <c r="AK16" s="423">
        <v>0</v>
      </c>
      <c r="AL16" s="422">
        <v>0</v>
      </c>
      <c r="AM16" s="423">
        <v>0</v>
      </c>
      <c r="AN16" s="422">
        <v>0</v>
      </c>
      <c r="AO16" s="423">
        <v>0</v>
      </c>
      <c r="AP16" s="422">
        <v>0</v>
      </c>
      <c r="AQ16" s="423">
        <v>0</v>
      </c>
      <c r="AR16" s="422">
        <v>0</v>
      </c>
      <c r="AS16" s="423">
        <v>0</v>
      </c>
      <c r="AT16" s="422">
        <v>0</v>
      </c>
      <c r="AU16" s="422">
        <v>0</v>
      </c>
      <c r="AV16" s="425">
        <v>1.0900000000000001</v>
      </c>
      <c r="AW16" s="346" t="s">
        <v>400</v>
      </c>
      <c r="AX16" s="426">
        <f t="shared" ref="AX16:AX23" si="2">AV16</f>
        <v>1.0900000000000001</v>
      </c>
    </row>
    <row r="17" spans="2:50" ht="16.5" x14ac:dyDescent="0.15">
      <c r="B17" s="421" t="s">
        <v>417</v>
      </c>
      <c r="C17" s="422"/>
      <c r="D17" s="423"/>
      <c r="E17" s="422"/>
      <c r="F17" s="423"/>
      <c r="G17" s="422"/>
      <c r="H17" s="423"/>
      <c r="I17" s="424"/>
      <c r="J17" s="422"/>
      <c r="K17" s="423"/>
      <c r="L17" s="422">
        <v>10</v>
      </c>
      <c r="M17" s="423">
        <f>L17*365</f>
        <v>3650</v>
      </c>
      <c r="N17" s="422">
        <v>120</v>
      </c>
      <c r="O17" s="423">
        <f>N17*365</f>
        <v>43800</v>
      </c>
      <c r="P17" s="422">
        <v>80</v>
      </c>
      <c r="Q17" s="424">
        <f>P17*12</f>
        <v>960</v>
      </c>
      <c r="R17" s="422">
        <v>30</v>
      </c>
      <c r="S17" s="424">
        <f>R17*12</f>
        <v>360</v>
      </c>
      <c r="T17" s="422">
        <v>20</v>
      </c>
      <c r="U17" s="423">
        <f>T17*2</f>
        <v>40</v>
      </c>
      <c r="V17" s="422">
        <v>40</v>
      </c>
      <c r="W17" s="423">
        <f>V17*12</f>
        <v>480</v>
      </c>
      <c r="X17" s="422">
        <v>30</v>
      </c>
      <c r="Y17" s="423">
        <f>X17*30</f>
        <v>900</v>
      </c>
      <c r="Z17" s="422">
        <v>72</v>
      </c>
      <c r="AA17" s="423">
        <f>Z17*45</f>
        <v>3240</v>
      </c>
      <c r="AB17" s="422">
        <v>144</v>
      </c>
      <c r="AC17" s="423">
        <f>AB17*30</f>
        <v>4320</v>
      </c>
      <c r="AD17" s="422">
        <v>680</v>
      </c>
      <c r="AE17" s="423">
        <f>AD17*3</f>
        <v>2040</v>
      </c>
      <c r="AF17" s="422">
        <v>1280</v>
      </c>
      <c r="AG17" s="423">
        <f>AF17*1</f>
        <v>1280</v>
      </c>
      <c r="AH17" s="422">
        <v>572</v>
      </c>
      <c r="AI17" s="423">
        <f>AH17*45</f>
        <v>25740</v>
      </c>
      <c r="AJ17" s="422">
        <v>644</v>
      </c>
      <c r="AK17" s="423">
        <f>AJ17*30</f>
        <v>19320</v>
      </c>
      <c r="AL17" s="422">
        <v>1180</v>
      </c>
      <c r="AM17" s="423">
        <f>AL17*3</f>
        <v>3540</v>
      </c>
      <c r="AN17" s="422">
        <v>1780</v>
      </c>
      <c r="AO17" s="423">
        <f>AN17*1</f>
        <v>1780</v>
      </c>
      <c r="AP17" s="422"/>
      <c r="AQ17" s="423"/>
      <c r="AR17" s="422"/>
      <c r="AS17" s="423"/>
      <c r="AT17" s="422"/>
      <c r="AU17" s="422"/>
      <c r="AV17" s="425">
        <v>1.0720000000000001</v>
      </c>
      <c r="AW17" s="346" t="s">
        <v>401</v>
      </c>
      <c r="AX17" s="426">
        <f t="shared" si="2"/>
        <v>1.0720000000000001</v>
      </c>
    </row>
    <row r="18" spans="2:50" ht="16.5" x14ac:dyDescent="0.15">
      <c r="B18" s="421" t="s">
        <v>418</v>
      </c>
      <c r="C18" s="422">
        <v>36</v>
      </c>
      <c r="D18" s="423">
        <f>C18*365</f>
        <v>13140</v>
      </c>
      <c r="E18" s="422">
        <v>100</v>
      </c>
      <c r="F18" s="423">
        <f>E18*4</f>
        <v>400</v>
      </c>
      <c r="G18" s="422">
        <v>12</v>
      </c>
      <c r="H18" s="423"/>
      <c r="I18" s="424">
        <f>G18*365</f>
        <v>4380</v>
      </c>
      <c r="J18" s="422">
        <v>30</v>
      </c>
      <c r="K18" s="424">
        <f>J18*12</f>
        <v>360</v>
      </c>
      <c r="L18" s="422"/>
      <c r="M18" s="423"/>
      <c r="N18" s="422"/>
      <c r="O18" s="400"/>
      <c r="P18" s="422"/>
      <c r="Q18" s="423"/>
      <c r="R18" s="422"/>
      <c r="S18" s="423"/>
      <c r="T18" s="422"/>
      <c r="U18" s="423"/>
      <c r="V18" s="422"/>
      <c r="W18" s="423"/>
      <c r="X18" s="422"/>
      <c r="Y18" s="423"/>
      <c r="Z18" s="422"/>
      <c r="AA18" s="423"/>
      <c r="AB18" s="422"/>
      <c r="AC18" s="423"/>
      <c r="AD18" s="422"/>
      <c r="AE18" s="423"/>
      <c r="AF18" s="422"/>
      <c r="AG18" s="423"/>
      <c r="AH18" s="422"/>
      <c r="AI18" s="423"/>
      <c r="AJ18" s="422"/>
      <c r="AK18" s="423"/>
      <c r="AL18" s="422"/>
      <c r="AM18" s="423"/>
      <c r="AN18" s="422"/>
      <c r="AO18" s="423"/>
      <c r="AP18" s="422">
        <v>3</v>
      </c>
      <c r="AQ18" s="423">
        <f>AP18*365</f>
        <v>1095</v>
      </c>
      <c r="AR18" s="422">
        <v>22</v>
      </c>
      <c r="AS18" s="423">
        <f>AR18*365</f>
        <v>8030</v>
      </c>
      <c r="AT18" s="422">
        <v>82</v>
      </c>
      <c r="AU18" s="422">
        <v>18</v>
      </c>
      <c r="AV18" s="425">
        <v>1.0680000000000001</v>
      </c>
      <c r="AW18" s="346" t="s">
        <v>403</v>
      </c>
      <c r="AX18" s="426">
        <f t="shared" si="2"/>
        <v>1.0680000000000001</v>
      </c>
    </row>
    <row r="19" spans="2:50" ht="16.5" x14ac:dyDescent="0.15">
      <c r="B19" s="421" t="s">
        <v>419</v>
      </c>
      <c r="C19" s="422"/>
      <c r="D19" s="423"/>
      <c r="E19" s="422"/>
      <c r="F19" s="423"/>
      <c r="G19" s="422"/>
      <c r="H19" s="423"/>
      <c r="I19" s="424"/>
      <c r="J19" s="422"/>
      <c r="K19" s="423"/>
      <c r="L19" s="422"/>
      <c r="M19" s="423"/>
      <c r="N19" s="422"/>
      <c r="O19" s="400"/>
      <c r="P19" s="422"/>
      <c r="Q19" s="423"/>
      <c r="R19" s="422"/>
      <c r="S19" s="423"/>
      <c r="T19" s="422"/>
      <c r="U19" s="423"/>
      <c r="V19" s="422"/>
      <c r="W19" s="423"/>
      <c r="X19" s="422"/>
      <c r="Y19" s="423"/>
      <c r="Z19" s="422"/>
      <c r="AA19" s="423"/>
      <c r="AB19" s="422"/>
      <c r="AC19" s="423"/>
      <c r="AD19" s="422"/>
      <c r="AE19" s="423"/>
      <c r="AF19" s="422"/>
      <c r="AG19" s="423"/>
      <c r="AH19" s="422"/>
      <c r="AI19" s="423"/>
      <c r="AJ19" s="422"/>
      <c r="AK19" s="423"/>
      <c r="AL19" s="422"/>
      <c r="AM19" s="423"/>
      <c r="AN19" s="422"/>
      <c r="AO19" s="423"/>
      <c r="AP19" s="422"/>
      <c r="AQ19" s="423"/>
      <c r="AR19" s="422"/>
      <c r="AS19" s="423"/>
      <c r="AT19" s="422"/>
      <c r="AU19" s="422"/>
      <c r="AV19" s="425">
        <v>1.054</v>
      </c>
      <c r="AW19" s="346" t="s">
        <v>406</v>
      </c>
      <c r="AX19" s="426">
        <f t="shared" si="2"/>
        <v>1.054</v>
      </c>
    </row>
    <row r="20" spans="2:50" ht="16.5" x14ac:dyDescent="0.15">
      <c r="B20" s="421" t="s">
        <v>420</v>
      </c>
      <c r="C20" s="422"/>
      <c r="D20" s="423"/>
      <c r="E20" s="422"/>
      <c r="F20" s="423"/>
      <c r="G20" s="422"/>
      <c r="H20" s="423"/>
      <c r="I20" s="424"/>
      <c r="J20" s="422"/>
      <c r="K20" s="423"/>
      <c r="L20" s="422"/>
      <c r="M20" s="423"/>
      <c r="N20" s="422"/>
      <c r="O20" s="400"/>
      <c r="P20" s="422"/>
      <c r="Q20" s="423"/>
      <c r="R20" s="422"/>
      <c r="S20" s="423"/>
      <c r="T20" s="422"/>
      <c r="U20" s="423"/>
      <c r="V20" s="422"/>
      <c r="W20" s="423"/>
      <c r="X20" s="422"/>
      <c r="Y20" s="423"/>
      <c r="Z20" s="422"/>
      <c r="AA20" s="423"/>
      <c r="AB20" s="422"/>
      <c r="AC20" s="423"/>
      <c r="AD20" s="422"/>
      <c r="AE20" s="423"/>
      <c r="AF20" s="422"/>
      <c r="AG20" s="423"/>
      <c r="AH20" s="422"/>
      <c r="AI20" s="423"/>
      <c r="AJ20" s="422"/>
      <c r="AK20" s="423"/>
      <c r="AL20" s="422"/>
      <c r="AM20" s="423"/>
      <c r="AN20" s="422"/>
      <c r="AO20" s="423"/>
      <c r="AP20" s="422"/>
      <c r="AQ20" s="423"/>
      <c r="AR20" s="422"/>
      <c r="AS20" s="423"/>
      <c r="AT20" s="422"/>
      <c r="AU20" s="422"/>
      <c r="AV20" s="425">
        <v>1.0449999999999999</v>
      </c>
      <c r="AW20" s="346" t="s">
        <v>408</v>
      </c>
      <c r="AX20" s="426">
        <f t="shared" si="2"/>
        <v>1.0449999999999999</v>
      </c>
    </row>
    <row r="21" spans="2:50" ht="16.5" x14ac:dyDescent="0.15">
      <c r="B21" s="421" t="s">
        <v>421</v>
      </c>
      <c r="C21" s="422"/>
      <c r="D21" s="423"/>
      <c r="E21" s="422"/>
      <c r="F21" s="423"/>
      <c r="G21" s="422"/>
      <c r="H21" s="423"/>
      <c r="I21" s="424"/>
      <c r="J21" s="422"/>
      <c r="K21" s="423"/>
      <c r="L21" s="422"/>
      <c r="M21" s="423"/>
      <c r="N21" s="422"/>
      <c r="O21" s="400"/>
      <c r="P21" s="422"/>
      <c r="Q21" s="423"/>
      <c r="R21" s="422"/>
      <c r="S21" s="423"/>
      <c r="T21" s="422"/>
      <c r="U21" s="423"/>
      <c r="V21" s="422"/>
      <c r="W21" s="423"/>
      <c r="X21" s="422"/>
      <c r="Y21" s="423"/>
      <c r="Z21" s="422"/>
      <c r="AA21" s="423"/>
      <c r="AB21" s="422"/>
      <c r="AC21" s="423"/>
      <c r="AD21" s="422"/>
      <c r="AE21" s="423"/>
      <c r="AF21" s="422"/>
      <c r="AG21" s="423"/>
      <c r="AH21" s="422"/>
      <c r="AI21" s="423"/>
      <c r="AJ21" s="422"/>
      <c r="AK21" s="423"/>
      <c r="AL21" s="422"/>
      <c r="AM21" s="423"/>
      <c r="AN21" s="422"/>
      <c r="AO21" s="423"/>
      <c r="AP21" s="422"/>
      <c r="AQ21" s="423"/>
      <c r="AR21" s="422"/>
      <c r="AS21" s="423"/>
      <c r="AT21" s="422"/>
      <c r="AU21" s="422"/>
      <c r="AV21" s="425">
        <v>1.0269999999999999</v>
      </c>
      <c r="AW21" s="346" t="s">
        <v>410</v>
      </c>
      <c r="AX21" s="426">
        <f t="shared" si="2"/>
        <v>1.0269999999999999</v>
      </c>
    </row>
    <row r="22" spans="2:50" ht="16.5" x14ac:dyDescent="0.15">
      <c r="B22" s="421" t="s">
        <v>422</v>
      </c>
      <c r="C22" s="422"/>
      <c r="D22" s="423"/>
      <c r="E22" s="422"/>
      <c r="F22" s="423"/>
      <c r="G22" s="422"/>
      <c r="H22" s="423"/>
      <c r="I22" s="424"/>
      <c r="J22" s="422"/>
      <c r="K22" s="423"/>
      <c r="L22" s="422"/>
      <c r="M22" s="423"/>
      <c r="N22" s="422"/>
      <c r="O22" s="400"/>
      <c r="P22" s="422"/>
      <c r="Q22" s="423"/>
      <c r="R22" s="422"/>
      <c r="S22" s="423"/>
      <c r="T22" s="422"/>
      <c r="U22" s="423"/>
      <c r="V22" s="422"/>
      <c r="W22" s="423"/>
      <c r="X22" s="422"/>
      <c r="Y22" s="423"/>
      <c r="Z22" s="422"/>
      <c r="AA22" s="423"/>
      <c r="AB22" s="422"/>
      <c r="AC22" s="423"/>
      <c r="AD22" s="422"/>
      <c r="AE22" s="423"/>
      <c r="AF22" s="422"/>
      <c r="AG22" s="423"/>
      <c r="AH22" s="422"/>
      <c r="AI22" s="423"/>
      <c r="AJ22" s="422"/>
      <c r="AK22" s="423"/>
      <c r="AL22" s="422"/>
      <c r="AM22" s="423"/>
      <c r="AN22" s="422"/>
      <c r="AO22" s="423"/>
      <c r="AP22" s="422"/>
      <c r="AQ22" s="423"/>
      <c r="AR22" s="422"/>
      <c r="AS22" s="423"/>
      <c r="AT22" s="422"/>
      <c r="AU22" s="422"/>
      <c r="AV22" s="425">
        <v>1.014</v>
      </c>
      <c r="AW22" s="346" t="s">
        <v>411</v>
      </c>
      <c r="AX22" s="426">
        <f t="shared" si="2"/>
        <v>1.014</v>
      </c>
    </row>
    <row r="23" spans="2:50" ht="16.5" x14ac:dyDescent="0.15">
      <c r="B23" s="421" t="s">
        <v>423</v>
      </c>
      <c r="C23" s="422">
        <v>22</v>
      </c>
      <c r="D23" s="423">
        <f>C23*365</f>
        <v>8030</v>
      </c>
      <c r="E23" s="422"/>
      <c r="F23" s="423"/>
      <c r="G23" s="422"/>
      <c r="H23" s="423">
        <v>20</v>
      </c>
      <c r="I23" s="424">
        <f>H23*12</f>
        <v>240</v>
      </c>
      <c r="J23" s="422">
        <v>60</v>
      </c>
      <c r="K23" s="424">
        <f>J23*12</f>
        <v>720</v>
      </c>
      <c r="L23" s="422"/>
      <c r="M23" s="423"/>
      <c r="N23" s="422"/>
      <c r="O23" s="400"/>
      <c r="P23" s="422"/>
      <c r="Q23" s="423"/>
      <c r="R23" s="422"/>
      <c r="S23" s="423"/>
      <c r="T23" s="422"/>
      <c r="U23" s="423"/>
      <c r="V23" s="422"/>
      <c r="W23" s="423"/>
      <c r="X23" s="422"/>
      <c r="Y23" s="423"/>
      <c r="Z23" s="422"/>
      <c r="AA23" s="423"/>
      <c r="AB23" s="422"/>
      <c r="AC23" s="423"/>
      <c r="AD23" s="422"/>
      <c r="AE23" s="423"/>
      <c r="AF23" s="422"/>
      <c r="AG23" s="423"/>
      <c r="AH23" s="422"/>
      <c r="AI23" s="423"/>
      <c r="AJ23" s="422"/>
      <c r="AK23" s="423"/>
      <c r="AL23" s="422"/>
      <c r="AM23" s="423"/>
      <c r="AN23" s="422"/>
      <c r="AO23" s="423"/>
      <c r="AP23" s="422">
        <v>4</v>
      </c>
      <c r="AQ23" s="423">
        <f>AP23*365</f>
        <v>1460</v>
      </c>
      <c r="AR23" s="422">
        <v>18</v>
      </c>
      <c r="AS23" s="423">
        <f>AR23*365</f>
        <v>6570</v>
      </c>
      <c r="AT23" s="422">
        <v>60</v>
      </c>
      <c r="AU23" s="422">
        <v>12</v>
      </c>
      <c r="AV23" s="425">
        <v>1</v>
      </c>
      <c r="AW23" s="346" t="s">
        <v>412</v>
      </c>
      <c r="AX23" s="426">
        <f t="shared" si="2"/>
        <v>1</v>
      </c>
    </row>
    <row r="24" spans="2:50" ht="16.5" x14ac:dyDescent="0.15">
      <c r="B24" s="421" t="s">
        <v>424</v>
      </c>
      <c r="C24" s="422"/>
      <c r="D24" s="423"/>
      <c r="E24" s="422">
        <v>200</v>
      </c>
      <c r="F24" s="423">
        <f>E24*12</f>
        <v>2400</v>
      </c>
      <c r="G24" s="422"/>
      <c r="H24" s="423"/>
      <c r="I24" s="424"/>
      <c r="J24" s="422"/>
      <c r="K24" s="423"/>
      <c r="L24" s="422"/>
      <c r="M24" s="423"/>
      <c r="N24" s="422"/>
      <c r="O24" s="400"/>
      <c r="P24" s="422"/>
      <c r="Q24" s="423"/>
      <c r="R24" s="422"/>
      <c r="S24" s="423"/>
      <c r="T24" s="422"/>
      <c r="U24" s="423"/>
      <c r="V24" s="422"/>
      <c r="W24" s="423"/>
      <c r="X24" s="422"/>
      <c r="Y24" s="423"/>
      <c r="Z24" s="422"/>
      <c r="AA24" s="423"/>
      <c r="AB24" s="422"/>
      <c r="AC24" s="423"/>
      <c r="AD24" s="422"/>
      <c r="AE24" s="423"/>
      <c r="AF24" s="422"/>
      <c r="AG24" s="423"/>
      <c r="AH24" s="422"/>
      <c r="AI24" s="423"/>
      <c r="AJ24" s="422"/>
      <c r="AK24" s="423"/>
      <c r="AL24" s="422"/>
      <c r="AM24" s="423"/>
      <c r="AN24" s="422"/>
      <c r="AO24" s="423"/>
      <c r="AP24" s="422"/>
      <c r="AQ24" s="423"/>
      <c r="AR24" s="422"/>
      <c r="AS24" s="423"/>
      <c r="AT24" s="422"/>
      <c r="AU24" s="422"/>
      <c r="AV24" s="425"/>
      <c r="AW24" s="341"/>
      <c r="AX24" s="341"/>
    </row>
    <row r="25" spans="2:50" ht="16.5" x14ac:dyDescent="0.15">
      <c r="B25" s="421" t="s">
        <v>404</v>
      </c>
      <c r="C25" s="422"/>
      <c r="D25" s="423"/>
      <c r="E25" s="422">
        <v>100</v>
      </c>
      <c r="F25" s="423">
        <f>E25*12</f>
        <v>1200</v>
      </c>
      <c r="G25" s="422"/>
      <c r="H25" s="423"/>
      <c r="I25" s="424"/>
      <c r="J25" s="422"/>
      <c r="K25" s="423"/>
      <c r="L25" s="422"/>
      <c r="M25" s="423"/>
      <c r="N25" s="422"/>
      <c r="O25" s="400"/>
      <c r="P25" s="422"/>
      <c r="Q25" s="423"/>
      <c r="R25" s="422"/>
      <c r="S25" s="423"/>
      <c r="T25" s="422"/>
      <c r="U25" s="423"/>
      <c r="V25" s="422"/>
      <c r="W25" s="423"/>
      <c r="X25" s="422"/>
      <c r="Y25" s="423"/>
      <c r="Z25" s="422"/>
      <c r="AA25" s="423"/>
      <c r="AB25" s="422"/>
      <c r="AC25" s="423"/>
      <c r="AD25" s="422"/>
      <c r="AE25" s="423"/>
      <c r="AF25" s="422"/>
      <c r="AG25" s="423"/>
      <c r="AH25" s="422"/>
      <c r="AI25" s="423"/>
      <c r="AJ25" s="422"/>
      <c r="AK25" s="423"/>
      <c r="AL25" s="422"/>
      <c r="AM25" s="423"/>
      <c r="AN25" s="422"/>
      <c r="AO25" s="423"/>
      <c r="AP25" s="422"/>
      <c r="AQ25" s="423"/>
      <c r="AR25" s="422"/>
      <c r="AS25" s="423"/>
      <c r="AT25" s="422"/>
      <c r="AU25" s="422"/>
      <c r="AV25" s="425"/>
      <c r="AW25" s="341"/>
      <c r="AX25" s="341"/>
    </row>
    <row r="26" spans="2:50" ht="16.5" x14ac:dyDescent="0.15">
      <c r="B26" s="421" t="s">
        <v>425</v>
      </c>
      <c r="C26" s="422"/>
      <c r="D26" s="423"/>
      <c r="E26" s="422"/>
      <c r="F26" s="423"/>
      <c r="G26" s="422"/>
      <c r="H26" s="423"/>
      <c r="I26" s="424"/>
      <c r="J26" s="422"/>
      <c r="K26" s="423"/>
      <c r="L26" s="422"/>
      <c r="M26" s="423"/>
      <c r="N26" s="422"/>
      <c r="O26" s="400"/>
      <c r="P26" s="422"/>
      <c r="Q26" s="423"/>
      <c r="R26" s="422"/>
      <c r="S26" s="423"/>
      <c r="T26" s="422"/>
      <c r="U26" s="423"/>
      <c r="V26" s="422"/>
      <c r="W26" s="423"/>
      <c r="X26" s="422"/>
      <c r="Y26" s="423"/>
      <c r="Z26" s="422"/>
      <c r="AA26" s="423"/>
      <c r="AB26" s="422"/>
      <c r="AC26" s="423"/>
      <c r="AD26" s="422"/>
      <c r="AE26" s="423"/>
      <c r="AF26" s="422"/>
      <c r="AG26" s="423"/>
      <c r="AH26" s="422"/>
      <c r="AI26" s="423"/>
      <c r="AJ26" s="422"/>
      <c r="AK26" s="423"/>
      <c r="AL26" s="422"/>
      <c r="AM26" s="423"/>
      <c r="AN26" s="422"/>
      <c r="AO26" s="423"/>
      <c r="AP26" s="422"/>
      <c r="AQ26" s="423"/>
      <c r="AR26" s="422"/>
      <c r="AS26" s="423"/>
      <c r="AT26" s="422"/>
      <c r="AU26" s="422"/>
      <c r="AV26" s="425"/>
      <c r="AW26" s="341"/>
      <c r="AX26" s="341"/>
    </row>
    <row r="27" spans="2:50" ht="16.5" x14ac:dyDescent="0.15">
      <c r="B27" s="421" t="s">
        <v>426</v>
      </c>
      <c r="C27" s="422"/>
      <c r="D27" s="423"/>
      <c r="E27" s="422"/>
      <c r="F27" s="423"/>
      <c r="G27" s="422"/>
      <c r="H27" s="423"/>
      <c r="I27" s="424"/>
      <c r="J27" s="422"/>
      <c r="K27" s="423"/>
      <c r="L27" s="422"/>
      <c r="M27" s="423"/>
      <c r="N27" s="422"/>
      <c r="O27" s="400"/>
      <c r="P27" s="422"/>
      <c r="Q27" s="423"/>
      <c r="R27" s="422"/>
      <c r="S27" s="423"/>
      <c r="T27" s="422"/>
      <c r="U27" s="423"/>
      <c r="V27" s="422"/>
      <c r="W27" s="423"/>
      <c r="X27" s="422"/>
      <c r="Y27" s="423"/>
      <c r="Z27" s="422"/>
      <c r="AA27" s="423"/>
      <c r="AB27" s="422"/>
      <c r="AC27" s="423"/>
      <c r="AD27" s="422"/>
      <c r="AE27" s="423"/>
      <c r="AF27" s="422"/>
      <c r="AG27" s="423"/>
      <c r="AH27" s="422"/>
      <c r="AI27" s="423"/>
      <c r="AJ27" s="422"/>
      <c r="AK27" s="423"/>
      <c r="AL27" s="422"/>
      <c r="AM27" s="423"/>
      <c r="AN27" s="422"/>
      <c r="AO27" s="423"/>
      <c r="AP27" s="422"/>
      <c r="AQ27" s="423"/>
      <c r="AR27" s="422"/>
      <c r="AS27" s="423"/>
      <c r="AT27" s="422"/>
      <c r="AU27" s="422"/>
      <c r="AV27" s="425"/>
      <c r="AW27" s="341"/>
      <c r="AX27" s="341"/>
    </row>
    <row r="28" spans="2:50" ht="16.5" x14ac:dyDescent="0.15">
      <c r="B28" s="421" t="s">
        <v>427</v>
      </c>
      <c r="C28" s="422"/>
      <c r="D28" s="423"/>
      <c r="E28" s="422"/>
      <c r="F28" s="423"/>
      <c r="G28" s="422"/>
      <c r="H28" s="423"/>
      <c r="I28" s="424"/>
      <c r="J28" s="422"/>
      <c r="K28" s="423"/>
      <c r="L28" s="422"/>
      <c r="M28" s="423"/>
      <c r="N28" s="422"/>
      <c r="O28" s="400"/>
      <c r="P28" s="422"/>
      <c r="Q28" s="423"/>
      <c r="R28" s="422"/>
      <c r="S28" s="423"/>
      <c r="T28" s="422"/>
      <c r="U28" s="423"/>
      <c r="V28" s="422"/>
      <c r="W28" s="423"/>
      <c r="X28" s="422"/>
      <c r="Y28" s="423"/>
      <c r="Z28" s="422"/>
      <c r="AA28" s="423"/>
      <c r="AB28" s="422"/>
      <c r="AC28" s="423"/>
      <c r="AD28" s="422"/>
      <c r="AE28" s="423"/>
      <c r="AF28" s="422"/>
      <c r="AG28" s="423"/>
      <c r="AH28" s="422"/>
      <c r="AI28" s="423"/>
      <c r="AJ28" s="422"/>
      <c r="AK28" s="423"/>
      <c r="AL28" s="422"/>
      <c r="AM28" s="423"/>
      <c r="AN28" s="422"/>
      <c r="AO28" s="423"/>
      <c r="AP28" s="422"/>
      <c r="AQ28" s="423"/>
      <c r="AR28" s="422">
        <v>18</v>
      </c>
      <c r="AS28" s="423">
        <f>AR28*365</f>
        <v>6570</v>
      </c>
      <c r="AT28" s="422">
        <v>33</v>
      </c>
      <c r="AU28" s="422"/>
      <c r="AV28" s="425"/>
      <c r="AW28" s="341"/>
      <c r="AX28" s="341"/>
    </row>
    <row r="29" spans="2:50" ht="16.5" x14ac:dyDescent="0.15">
      <c r="B29" s="421" t="s">
        <v>428</v>
      </c>
      <c r="C29" s="422"/>
      <c r="D29" s="423"/>
      <c r="E29" s="422"/>
      <c r="F29" s="423"/>
      <c r="G29" s="422"/>
      <c r="H29" s="423"/>
      <c r="I29" s="424"/>
      <c r="J29" s="422"/>
      <c r="K29" s="423"/>
      <c r="L29" s="422"/>
      <c r="M29" s="423"/>
      <c r="N29" s="422"/>
      <c r="O29" s="400"/>
      <c r="P29" s="422"/>
      <c r="Q29" s="423"/>
      <c r="R29" s="422"/>
      <c r="S29" s="423"/>
      <c r="T29" s="422"/>
      <c r="U29" s="423"/>
      <c r="V29" s="422"/>
      <c r="W29" s="423"/>
      <c r="X29" s="422"/>
      <c r="Y29" s="423"/>
      <c r="Z29" s="422"/>
      <c r="AA29" s="423"/>
      <c r="AB29" s="422"/>
      <c r="AC29" s="423"/>
      <c r="AD29" s="422"/>
      <c r="AE29" s="423"/>
      <c r="AF29" s="422"/>
      <c r="AG29" s="423"/>
      <c r="AH29" s="422"/>
      <c r="AI29" s="423"/>
      <c r="AJ29" s="422"/>
      <c r="AK29" s="423"/>
      <c r="AL29" s="422"/>
      <c r="AM29" s="423"/>
      <c r="AN29" s="422"/>
      <c r="AO29" s="423"/>
      <c r="AP29" s="422"/>
      <c r="AQ29" s="423"/>
      <c r="AR29" s="422"/>
      <c r="AS29" s="423"/>
      <c r="AT29" s="422">
        <f>AT28*0.9</f>
        <v>29.7</v>
      </c>
      <c r="AU29" s="422"/>
      <c r="AV29" s="425"/>
      <c r="AW29" s="341"/>
      <c r="AX29" s="341"/>
    </row>
    <row r="30" spans="2:50" ht="16.5" x14ac:dyDescent="0.15">
      <c r="B30" s="421" t="s">
        <v>429</v>
      </c>
      <c r="C30" s="422"/>
      <c r="D30" s="423"/>
      <c r="E30" s="422"/>
      <c r="F30" s="423"/>
      <c r="G30" s="422"/>
      <c r="H30" s="423"/>
      <c r="I30" s="424"/>
      <c r="J30" s="422"/>
      <c r="K30" s="423"/>
      <c r="L30" s="422"/>
      <c r="M30" s="423"/>
      <c r="N30" s="422"/>
      <c r="O30" s="400"/>
      <c r="P30" s="422"/>
      <c r="Q30" s="423"/>
      <c r="R30" s="422"/>
      <c r="S30" s="423"/>
      <c r="T30" s="422"/>
      <c r="U30" s="423"/>
      <c r="V30" s="422"/>
      <c r="W30" s="423"/>
      <c r="X30" s="422"/>
      <c r="Y30" s="423"/>
      <c r="Z30" s="422"/>
      <c r="AA30" s="423"/>
      <c r="AB30" s="422"/>
      <c r="AC30" s="423"/>
      <c r="AD30" s="422"/>
      <c r="AE30" s="423"/>
      <c r="AF30" s="422"/>
      <c r="AG30" s="423"/>
      <c r="AH30" s="422"/>
      <c r="AI30" s="423"/>
      <c r="AJ30" s="422"/>
      <c r="AK30" s="423"/>
      <c r="AL30" s="422"/>
      <c r="AM30" s="423"/>
      <c r="AN30" s="422"/>
      <c r="AO30" s="423"/>
      <c r="AP30" s="422"/>
      <c r="AQ30" s="423"/>
      <c r="AR30" s="422"/>
      <c r="AS30" s="423"/>
      <c r="AT30" s="422">
        <f>AT28*0.8</f>
        <v>26.400000000000002</v>
      </c>
      <c r="AU30" s="422"/>
      <c r="AV30" s="425"/>
      <c r="AW30" s="341"/>
      <c r="AX30" s="341"/>
    </row>
    <row r="32" spans="2:50" x14ac:dyDescent="0.15">
      <c r="C32" s="321" t="s">
        <v>430</v>
      </c>
      <c r="G32" s="321" t="s">
        <v>430</v>
      </c>
      <c r="J32" s="321" t="s">
        <v>430</v>
      </c>
      <c r="L32" s="321" t="s">
        <v>430</v>
      </c>
      <c r="N32" s="321" t="s">
        <v>430</v>
      </c>
      <c r="P32" s="321" t="s">
        <v>430</v>
      </c>
      <c r="R32" s="321" t="s">
        <v>430</v>
      </c>
      <c r="T32" s="321" t="s">
        <v>430</v>
      </c>
      <c r="V32" s="321" t="s">
        <v>430</v>
      </c>
      <c r="X32" s="321" t="s">
        <v>430</v>
      </c>
      <c r="Z32" s="321" t="s">
        <v>430</v>
      </c>
      <c r="AB32" s="321" t="s">
        <v>430</v>
      </c>
      <c r="AD32" s="321" t="s">
        <v>430</v>
      </c>
      <c r="AF32" s="321" t="s">
        <v>430</v>
      </c>
      <c r="AH32" s="321" t="s">
        <v>430</v>
      </c>
      <c r="AJ32" s="321" t="s">
        <v>430</v>
      </c>
      <c r="AL32" s="321" t="s">
        <v>430</v>
      </c>
      <c r="AN32" s="321" t="s">
        <v>430</v>
      </c>
      <c r="AV32" s="321" t="s">
        <v>430</v>
      </c>
    </row>
    <row r="33" spans="3:48" x14ac:dyDescent="0.15">
      <c r="C33" s="321" t="s">
        <v>430</v>
      </c>
      <c r="L33" s="321" t="s">
        <v>430</v>
      </c>
      <c r="N33" s="321" t="s">
        <v>430</v>
      </c>
      <c r="P33" s="321" t="s">
        <v>430</v>
      </c>
      <c r="R33" s="321" t="s">
        <v>430</v>
      </c>
      <c r="T33" s="321" t="s">
        <v>430</v>
      </c>
      <c r="V33" s="321" t="s">
        <v>430</v>
      </c>
      <c r="X33" s="321" t="s">
        <v>430</v>
      </c>
      <c r="Z33" s="321" t="s">
        <v>430</v>
      </c>
      <c r="AB33" s="321" t="s">
        <v>430</v>
      </c>
      <c r="AD33" s="321" t="s">
        <v>430</v>
      </c>
      <c r="AF33" s="321" t="s">
        <v>430</v>
      </c>
      <c r="AH33" s="321" t="s">
        <v>430</v>
      </c>
      <c r="AJ33" s="321" t="s">
        <v>430</v>
      </c>
      <c r="AL33" s="321" t="s">
        <v>430</v>
      </c>
      <c r="AN33" s="321" t="s">
        <v>430</v>
      </c>
      <c r="AV33" s="321" t="s">
        <v>430</v>
      </c>
    </row>
    <row r="34" spans="3:48" x14ac:dyDescent="0.15">
      <c r="C34" s="321" t="s">
        <v>430</v>
      </c>
      <c r="L34" s="321" t="s">
        <v>430</v>
      </c>
      <c r="N34" s="321" t="s">
        <v>430</v>
      </c>
      <c r="P34" s="321" t="s">
        <v>430</v>
      </c>
      <c r="R34" s="321" t="s">
        <v>430</v>
      </c>
      <c r="T34" s="321" t="s">
        <v>430</v>
      </c>
      <c r="V34" s="321" t="s">
        <v>430</v>
      </c>
      <c r="X34" s="321" t="s">
        <v>430</v>
      </c>
      <c r="Z34" s="321" t="s">
        <v>430</v>
      </c>
      <c r="AB34" s="321" t="s">
        <v>430</v>
      </c>
      <c r="AD34" s="321" t="s">
        <v>430</v>
      </c>
      <c r="AF34" s="321" t="s">
        <v>430</v>
      </c>
      <c r="AH34" s="321" t="s">
        <v>430</v>
      </c>
      <c r="AJ34" s="321" t="s">
        <v>430</v>
      </c>
      <c r="AL34" s="321" t="s">
        <v>430</v>
      </c>
      <c r="AN34" s="321" t="s">
        <v>430</v>
      </c>
      <c r="AV34" s="321" t="s">
        <v>430</v>
      </c>
    </row>
    <row r="35" spans="3:48" x14ac:dyDescent="0.15">
      <c r="C35" s="321" t="s">
        <v>430</v>
      </c>
      <c r="L35" s="321" t="s">
        <v>430</v>
      </c>
      <c r="N35" s="321" t="s">
        <v>430</v>
      </c>
      <c r="P35" s="321" t="s">
        <v>430</v>
      </c>
      <c r="R35" s="321" t="s">
        <v>430</v>
      </c>
      <c r="T35" s="321" t="s">
        <v>430</v>
      </c>
      <c r="V35" s="321" t="s">
        <v>430</v>
      </c>
      <c r="X35" s="321" t="s">
        <v>430</v>
      </c>
      <c r="Z35" s="321" t="s">
        <v>430</v>
      </c>
      <c r="AB35" s="321" t="s">
        <v>430</v>
      </c>
      <c r="AD35" s="321" t="s">
        <v>430</v>
      </c>
      <c r="AF35" s="321" t="s">
        <v>430</v>
      </c>
      <c r="AH35" s="321" t="s">
        <v>430</v>
      </c>
      <c r="AJ35" s="321" t="s">
        <v>430</v>
      </c>
      <c r="AL35" s="321" t="s">
        <v>430</v>
      </c>
      <c r="AN35" s="321" t="s">
        <v>430</v>
      </c>
      <c r="AV35" s="321" t="s">
        <v>430</v>
      </c>
    </row>
    <row r="36" spans="3:48" x14ac:dyDescent="0.15">
      <c r="C36" s="321" t="s">
        <v>430</v>
      </c>
      <c r="L36" s="321" t="s">
        <v>430</v>
      </c>
      <c r="N36" s="321" t="s">
        <v>430</v>
      </c>
      <c r="P36" s="321" t="s">
        <v>430</v>
      </c>
      <c r="R36" s="321" t="s">
        <v>430</v>
      </c>
      <c r="T36" s="321" t="s">
        <v>430</v>
      </c>
      <c r="V36" s="321" t="s">
        <v>430</v>
      </c>
      <c r="X36" s="321" t="s">
        <v>430</v>
      </c>
      <c r="Z36" s="321" t="s">
        <v>430</v>
      </c>
      <c r="AB36" s="321" t="s">
        <v>430</v>
      </c>
      <c r="AD36" s="321" t="s">
        <v>430</v>
      </c>
      <c r="AF36" s="321" t="s">
        <v>430</v>
      </c>
      <c r="AH36" s="321" t="s">
        <v>430</v>
      </c>
      <c r="AJ36" s="321" t="s">
        <v>430</v>
      </c>
      <c r="AL36" s="321" t="s">
        <v>430</v>
      </c>
      <c r="AN36" s="321" t="s">
        <v>430</v>
      </c>
      <c r="AV36" s="321" t="s">
        <v>430</v>
      </c>
    </row>
    <row r="37" spans="3:48" x14ac:dyDescent="0.15">
      <c r="C37" s="321" t="s">
        <v>430</v>
      </c>
      <c r="L37" s="321" t="s">
        <v>430</v>
      </c>
      <c r="N37" s="321" t="s">
        <v>430</v>
      </c>
      <c r="P37" s="321" t="s">
        <v>430</v>
      </c>
      <c r="R37" s="321" t="s">
        <v>430</v>
      </c>
      <c r="T37" s="321" t="s">
        <v>430</v>
      </c>
      <c r="V37" s="321" t="s">
        <v>430</v>
      </c>
      <c r="X37" s="321" t="s">
        <v>430</v>
      </c>
      <c r="Z37" s="321" t="s">
        <v>430</v>
      </c>
      <c r="AB37" s="321" t="s">
        <v>430</v>
      </c>
      <c r="AD37" s="321" t="s">
        <v>430</v>
      </c>
      <c r="AF37" s="321" t="s">
        <v>430</v>
      </c>
      <c r="AH37" s="321" t="s">
        <v>430</v>
      </c>
      <c r="AJ37" s="321" t="s">
        <v>430</v>
      </c>
      <c r="AL37" s="321" t="s">
        <v>430</v>
      </c>
      <c r="AN37" s="321" t="s">
        <v>430</v>
      </c>
      <c r="AV37" s="321" t="s">
        <v>430</v>
      </c>
    </row>
  </sheetData>
  <mergeCells count="22">
    <mergeCell ref="X14:Y14"/>
    <mergeCell ref="C2:E2"/>
    <mergeCell ref="C14:D14"/>
    <mergeCell ref="E14:F14"/>
    <mergeCell ref="G14:I14"/>
    <mergeCell ref="J14:K14"/>
    <mergeCell ref="L14:M14"/>
    <mergeCell ref="N14:O14"/>
    <mergeCell ref="P14:Q14"/>
    <mergeCell ref="R14:S14"/>
    <mergeCell ref="T14:U14"/>
    <mergeCell ref="V14:W14"/>
    <mergeCell ref="AL14:AM14"/>
    <mergeCell ref="AN14:AO14"/>
    <mergeCell ref="AP14:AQ14"/>
    <mergeCell ref="AR14:AS14"/>
    <mergeCell ref="Z14:AA14"/>
    <mergeCell ref="AB14:AC14"/>
    <mergeCell ref="AD14:AE14"/>
    <mergeCell ref="AF14:AG14"/>
    <mergeCell ref="AH14:AI14"/>
    <mergeCell ref="AJ14:AK14"/>
  </mergeCells>
  <phoneticPr fontId="3"/>
  <pageMargins left="0.70866141732283472" right="0.70866141732283472" top="0.74803149606299213" bottom="0.74803149606299213" header="0.31496062992125984" footer="0.31496062992125984"/>
  <pageSetup paperSize="9" scale="29" orientation="landscape" r:id="rId1"/>
  <headerFooter>
    <oddHeader>&amp;L【単位テーブル・2021】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73"/>
  <sheetViews>
    <sheetView zoomScaleNormal="100" workbookViewId="0">
      <pane xSplit="3" topLeftCell="D1" activePane="topRight" state="frozen"/>
      <selection activeCell="Q9" sqref="Q9"/>
      <selection pane="topRight" activeCell="D6" sqref="D6"/>
    </sheetView>
  </sheetViews>
  <sheetFormatPr defaultColWidth="9" defaultRowHeight="13.5" x14ac:dyDescent="0.15"/>
  <cols>
    <col min="1" max="1" width="3" style="76" customWidth="1"/>
    <col min="2" max="2" width="5.25" style="29" bestFit="1" customWidth="1"/>
    <col min="3" max="3" width="35.75" style="29" bestFit="1" customWidth="1"/>
    <col min="4" max="34" width="10.875" style="29" customWidth="1"/>
    <col min="35" max="35" width="9" style="29" customWidth="1"/>
    <col min="36" max="36" width="9.25" style="29" bestFit="1" customWidth="1"/>
    <col min="37" max="16384" width="9" style="29"/>
  </cols>
  <sheetData>
    <row r="1" spans="1:38" ht="14.25" x14ac:dyDescent="0.15">
      <c r="B1" s="128"/>
      <c r="C1" s="129"/>
      <c r="D1" s="131"/>
      <c r="E1" s="129"/>
      <c r="F1" s="76"/>
      <c r="G1" s="130"/>
      <c r="H1" s="76"/>
      <c r="J1" s="76"/>
    </row>
    <row r="2" spans="1:38" ht="14.25" x14ac:dyDescent="0.15">
      <c r="A2" s="569" t="s">
        <v>140</v>
      </c>
      <c r="B2" s="569"/>
      <c r="C2" s="569"/>
      <c r="D2" s="569"/>
      <c r="E2" s="436" t="s">
        <v>440</v>
      </c>
      <c r="F2" s="568" t="s">
        <v>442</v>
      </c>
      <c r="G2" s="568"/>
      <c r="H2" s="568"/>
      <c r="I2" s="568"/>
    </row>
    <row r="3" spans="1:38" ht="15" thickBot="1" x14ac:dyDescent="0.2">
      <c r="A3" s="72" t="s">
        <v>146</v>
      </c>
      <c r="D3" s="165" t="s">
        <v>483</v>
      </c>
      <c r="E3" s="165"/>
      <c r="F3" s="165"/>
      <c r="G3" s="165"/>
      <c r="H3" s="165"/>
      <c r="I3" s="165"/>
      <c r="J3" s="165"/>
      <c r="K3" s="165"/>
      <c r="L3" s="165"/>
      <c r="M3" s="165"/>
    </row>
    <row r="4" spans="1:38" s="75" customFormat="1" ht="14.25" thickBot="1" x14ac:dyDescent="0.2">
      <c r="A4" s="487"/>
      <c r="B4" s="488"/>
      <c r="C4" s="488"/>
      <c r="D4" s="30" t="s">
        <v>1</v>
      </c>
      <c r="E4" s="30" t="s">
        <v>2</v>
      </c>
      <c r="F4" s="30" t="s">
        <v>3</v>
      </c>
      <c r="G4" s="52" t="s">
        <v>4</v>
      </c>
      <c r="H4" s="30" t="s">
        <v>5</v>
      </c>
      <c r="I4" s="30" t="s">
        <v>6</v>
      </c>
      <c r="J4" s="30" t="s">
        <v>7</v>
      </c>
      <c r="K4" s="30" t="s">
        <v>8</v>
      </c>
      <c r="L4" s="30" t="s">
        <v>9</v>
      </c>
      <c r="M4" s="30" t="s">
        <v>10</v>
      </c>
      <c r="N4" s="30" t="s">
        <v>11</v>
      </c>
      <c r="O4" s="30" t="s">
        <v>12</v>
      </c>
      <c r="P4" s="30" t="s">
        <v>13</v>
      </c>
      <c r="Q4" s="30" t="s">
        <v>14</v>
      </c>
      <c r="R4" s="30" t="s">
        <v>15</v>
      </c>
      <c r="S4" s="30" t="s">
        <v>16</v>
      </c>
      <c r="T4" s="30" t="s">
        <v>17</v>
      </c>
      <c r="U4" s="30" t="s">
        <v>18</v>
      </c>
      <c r="V4" s="30" t="s">
        <v>19</v>
      </c>
      <c r="W4" s="30" t="s">
        <v>20</v>
      </c>
      <c r="X4" s="30" t="s">
        <v>21</v>
      </c>
      <c r="Y4" s="30" t="s">
        <v>22</v>
      </c>
      <c r="Z4" s="30" t="s">
        <v>23</v>
      </c>
      <c r="AA4" s="30" t="s">
        <v>24</v>
      </c>
      <c r="AB4" s="30" t="s">
        <v>25</v>
      </c>
      <c r="AC4" s="30" t="s">
        <v>26</v>
      </c>
      <c r="AD4" s="30" t="s">
        <v>27</v>
      </c>
      <c r="AE4" s="30" t="s">
        <v>28</v>
      </c>
      <c r="AF4" s="30" t="s">
        <v>29</v>
      </c>
      <c r="AG4" s="30" t="s">
        <v>30</v>
      </c>
      <c r="AH4" s="140" t="s">
        <v>31</v>
      </c>
      <c r="AI4" s="36"/>
    </row>
    <row r="5" spans="1:38" ht="13.5" customHeight="1" x14ac:dyDescent="0.15">
      <c r="A5" s="574" t="s">
        <v>39</v>
      </c>
      <c r="B5" s="31" t="s">
        <v>66</v>
      </c>
      <c r="C5" s="32" t="s">
        <v>85</v>
      </c>
      <c r="D5" s="1"/>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142"/>
      <c r="AI5" s="151"/>
    </row>
    <row r="6" spans="1:38" ht="13.5" customHeight="1" x14ac:dyDescent="0.15">
      <c r="A6" s="575"/>
      <c r="B6" s="34"/>
      <c r="C6" s="160" t="s">
        <v>86</v>
      </c>
      <c r="D6" s="1"/>
      <c r="E6" s="77"/>
      <c r="F6" s="141"/>
      <c r="G6" s="141"/>
      <c r="H6" s="141"/>
      <c r="I6" s="141"/>
      <c r="J6" s="141"/>
      <c r="K6" s="141"/>
      <c r="L6" s="141"/>
      <c r="M6" s="141"/>
      <c r="N6" s="141"/>
      <c r="O6" s="141"/>
      <c r="P6" s="141"/>
      <c r="Q6" s="77"/>
      <c r="R6" s="77"/>
      <c r="S6" s="77"/>
      <c r="T6" s="77"/>
      <c r="U6" s="77"/>
      <c r="V6" s="77"/>
      <c r="W6" s="77"/>
      <c r="X6" s="77"/>
      <c r="Y6" s="77"/>
      <c r="Z6" s="77"/>
      <c r="AA6" s="77"/>
      <c r="AB6" s="77"/>
      <c r="AC6" s="77"/>
      <c r="AD6" s="77"/>
      <c r="AE6" s="77"/>
      <c r="AF6" s="77"/>
      <c r="AG6" s="77"/>
      <c r="AH6" s="143"/>
      <c r="AI6" s="151"/>
    </row>
    <row r="7" spans="1:38" ht="13.5" customHeight="1" x14ac:dyDescent="0.15">
      <c r="A7" s="576"/>
      <c r="B7" s="34"/>
      <c r="C7" s="10" t="s">
        <v>64</v>
      </c>
      <c r="D7" s="3"/>
      <c r="E7" s="2"/>
      <c r="F7" s="141"/>
      <c r="G7" s="141"/>
      <c r="H7" s="141"/>
      <c r="I7" s="141"/>
      <c r="J7" s="141"/>
      <c r="K7" s="141"/>
      <c r="L7" s="141"/>
      <c r="M7" s="141"/>
      <c r="N7" s="141"/>
      <c r="O7" s="141"/>
      <c r="P7" s="2"/>
      <c r="Q7" s="2"/>
      <c r="R7" s="2"/>
      <c r="S7" s="2"/>
      <c r="T7" s="2"/>
      <c r="U7" s="2"/>
      <c r="V7" s="2"/>
      <c r="W7" s="2"/>
      <c r="X7" s="2"/>
      <c r="Y7" s="2"/>
      <c r="Z7" s="2"/>
      <c r="AA7" s="2"/>
      <c r="AB7" s="2"/>
      <c r="AC7" s="2"/>
      <c r="AD7" s="2"/>
      <c r="AE7" s="2"/>
      <c r="AF7" s="2"/>
      <c r="AG7" s="2"/>
      <c r="AH7" s="144"/>
      <c r="AI7" s="117"/>
    </row>
    <row r="8" spans="1:38" ht="13.5" customHeight="1" x14ac:dyDescent="0.15">
      <c r="A8" s="576"/>
      <c r="B8" s="34"/>
      <c r="C8" s="10" t="s">
        <v>65</v>
      </c>
      <c r="D8" s="3"/>
      <c r="E8" s="2"/>
      <c r="F8" s="141"/>
      <c r="G8" s="141"/>
      <c r="H8" s="141"/>
      <c r="I8" s="141"/>
      <c r="J8" s="141"/>
      <c r="K8" s="141"/>
      <c r="L8" s="141"/>
      <c r="M8" s="141"/>
      <c r="N8" s="141"/>
      <c r="O8" s="141"/>
      <c r="P8" s="4"/>
      <c r="Q8" s="2"/>
      <c r="R8" s="2"/>
      <c r="S8" s="2"/>
      <c r="T8" s="2"/>
      <c r="U8" s="2"/>
      <c r="V8" s="2"/>
      <c r="W8" s="2"/>
      <c r="X8" s="2"/>
      <c r="Y8" s="2"/>
      <c r="Z8" s="2"/>
      <c r="AA8" s="2"/>
      <c r="AB8" s="2"/>
      <c r="AC8" s="2"/>
      <c r="AD8" s="2"/>
      <c r="AE8" s="2"/>
      <c r="AF8" s="2"/>
      <c r="AG8" s="2"/>
      <c r="AH8" s="145"/>
      <c r="AI8" s="117"/>
    </row>
    <row r="9" spans="1:38" ht="13.5" customHeight="1" x14ac:dyDescent="0.15">
      <c r="A9" s="576"/>
      <c r="B9" s="34"/>
      <c r="C9" s="10" t="s">
        <v>32</v>
      </c>
      <c r="D9" s="3"/>
      <c r="E9" s="2"/>
      <c r="F9" s="77"/>
      <c r="G9" s="77"/>
      <c r="H9" s="77"/>
      <c r="I9" s="77"/>
      <c r="J9" s="77"/>
      <c r="K9" s="77"/>
      <c r="L9" s="77"/>
      <c r="M9" s="77"/>
      <c r="N9" s="77"/>
      <c r="O9" s="77"/>
      <c r="P9" s="2"/>
      <c r="Q9" s="2"/>
      <c r="R9" s="2"/>
      <c r="S9" s="2"/>
      <c r="T9" s="2"/>
      <c r="U9" s="2"/>
      <c r="V9" s="2"/>
      <c r="W9" s="2"/>
      <c r="X9" s="2"/>
      <c r="Y9" s="2"/>
      <c r="Z9" s="2"/>
      <c r="AA9" s="2"/>
      <c r="AB9" s="2"/>
      <c r="AC9" s="2"/>
      <c r="AD9" s="2"/>
      <c r="AE9" s="2"/>
      <c r="AF9" s="2"/>
      <c r="AG9" s="2"/>
      <c r="AH9" s="145"/>
      <c r="AI9" s="117"/>
    </row>
    <row r="10" spans="1:38" x14ac:dyDescent="0.15">
      <c r="A10" s="576"/>
      <c r="B10" s="34"/>
      <c r="C10" s="10" t="s">
        <v>441</v>
      </c>
      <c r="D10" s="3"/>
      <c r="E10" s="2"/>
      <c r="F10" s="77"/>
      <c r="G10" s="77"/>
      <c r="H10" s="77"/>
      <c r="I10" s="77"/>
      <c r="J10" s="77"/>
      <c r="K10" s="77"/>
      <c r="L10" s="77"/>
      <c r="M10" s="77"/>
      <c r="N10" s="77"/>
      <c r="O10" s="77"/>
      <c r="P10" s="2"/>
      <c r="Q10" s="2"/>
      <c r="R10" s="2"/>
      <c r="S10" s="2"/>
      <c r="T10" s="2"/>
      <c r="U10" s="2"/>
      <c r="V10" s="2"/>
      <c r="W10" s="2"/>
      <c r="X10" s="2"/>
      <c r="Y10" s="2"/>
      <c r="Z10" s="2"/>
      <c r="AA10" s="2"/>
      <c r="AB10" s="2"/>
      <c r="AC10" s="2"/>
      <c r="AD10" s="2"/>
      <c r="AE10" s="2"/>
      <c r="AF10" s="2"/>
      <c r="AG10" s="2"/>
      <c r="AH10" s="145"/>
      <c r="AI10" s="117"/>
    </row>
    <row r="11" spans="1:38" ht="14.25" thickBot="1" x14ac:dyDescent="0.2">
      <c r="A11" s="576"/>
      <c r="B11" s="35"/>
      <c r="C11" s="137" t="s">
        <v>33</v>
      </c>
      <c r="D11" s="21">
        <f>SUM(D5:D10)</f>
        <v>0</v>
      </c>
      <c r="E11" s="21">
        <f t="shared" ref="E11:AH11" si="0">SUM(E5:E10)</f>
        <v>0</v>
      </c>
      <c r="F11" s="21">
        <f t="shared" si="0"/>
        <v>0</v>
      </c>
      <c r="G11" s="21">
        <f t="shared" si="0"/>
        <v>0</v>
      </c>
      <c r="H11" s="21">
        <f t="shared" si="0"/>
        <v>0</v>
      </c>
      <c r="I11" s="21">
        <f t="shared" si="0"/>
        <v>0</v>
      </c>
      <c r="J11" s="21">
        <f t="shared" si="0"/>
        <v>0</v>
      </c>
      <c r="K11" s="21">
        <f t="shared" si="0"/>
        <v>0</v>
      </c>
      <c r="L11" s="21">
        <f t="shared" si="0"/>
        <v>0</v>
      </c>
      <c r="M11" s="21">
        <f t="shared" si="0"/>
        <v>0</v>
      </c>
      <c r="N11" s="21">
        <f t="shared" si="0"/>
        <v>0</v>
      </c>
      <c r="O11" s="21">
        <f t="shared" si="0"/>
        <v>0</v>
      </c>
      <c r="P11" s="21">
        <f t="shared" si="0"/>
        <v>0</v>
      </c>
      <c r="Q11" s="21">
        <f t="shared" si="0"/>
        <v>0</v>
      </c>
      <c r="R11" s="21">
        <f t="shared" si="0"/>
        <v>0</v>
      </c>
      <c r="S11" s="21">
        <f t="shared" si="0"/>
        <v>0</v>
      </c>
      <c r="T11" s="21">
        <f t="shared" si="0"/>
        <v>0</v>
      </c>
      <c r="U11" s="21">
        <f t="shared" si="0"/>
        <v>0</v>
      </c>
      <c r="V11" s="21">
        <f t="shared" si="0"/>
        <v>0</v>
      </c>
      <c r="W11" s="21">
        <f t="shared" si="0"/>
        <v>0</v>
      </c>
      <c r="X11" s="21">
        <f t="shared" si="0"/>
        <v>0</v>
      </c>
      <c r="Y11" s="21">
        <f t="shared" si="0"/>
        <v>0</v>
      </c>
      <c r="Z11" s="21">
        <f t="shared" si="0"/>
        <v>0</v>
      </c>
      <c r="AA11" s="21">
        <f t="shared" si="0"/>
        <v>0</v>
      </c>
      <c r="AB11" s="21">
        <f t="shared" si="0"/>
        <v>0</v>
      </c>
      <c r="AC11" s="21">
        <f t="shared" si="0"/>
        <v>0</v>
      </c>
      <c r="AD11" s="21">
        <f t="shared" si="0"/>
        <v>0</v>
      </c>
      <c r="AE11" s="21">
        <f t="shared" si="0"/>
        <v>0</v>
      </c>
      <c r="AF11" s="21">
        <f t="shared" si="0"/>
        <v>0</v>
      </c>
      <c r="AG11" s="21">
        <f t="shared" si="0"/>
        <v>0</v>
      </c>
      <c r="AH11" s="95">
        <f t="shared" si="0"/>
        <v>0</v>
      </c>
      <c r="AI11" s="117"/>
    </row>
    <row r="12" spans="1:38" x14ac:dyDescent="0.15">
      <c r="A12" s="576"/>
      <c r="B12" s="34" t="s">
        <v>67</v>
      </c>
      <c r="C12" s="8" t="s">
        <v>87</v>
      </c>
      <c r="D12" s="1"/>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45"/>
      <c r="AI12" s="152"/>
      <c r="AJ12" s="27"/>
      <c r="AK12" s="27"/>
      <c r="AL12" s="27"/>
    </row>
    <row r="13" spans="1:38" x14ac:dyDescent="0.15">
      <c r="A13" s="576"/>
      <c r="B13" s="34"/>
      <c r="C13" s="10" t="s">
        <v>125</v>
      </c>
      <c r="D13" s="3"/>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145"/>
      <c r="AI13" s="117"/>
      <c r="AJ13" s="28"/>
      <c r="AK13" s="28"/>
      <c r="AL13" s="28"/>
    </row>
    <row r="14" spans="1:38" x14ac:dyDescent="0.15">
      <c r="A14" s="576"/>
      <c r="B14" s="34"/>
      <c r="C14" s="10" t="s">
        <v>129</v>
      </c>
      <c r="D14" s="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145"/>
      <c r="AI14" s="117"/>
    </row>
    <row r="15" spans="1:38" x14ac:dyDescent="0.15">
      <c r="A15" s="576"/>
      <c r="B15" s="34"/>
      <c r="C15" s="175" t="s">
        <v>144</v>
      </c>
      <c r="D15" s="3"/>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145"/>
      <c r="AI15" s="117"/>
    </row>
    <row r="16" spans="1:38" x14ac:dyDescent="0.15">
      <c r="A16" s="576"/>
      <c r="B16" s="34"/>
      <c r="C16" s="175" t="s">
        <v>145</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145"/>
      <c r="AI16" s="117"/>
    </row>
    <row r="17" spans="1:41" x14ac:dyDescent="0.15">
      <c r="A17" s="576"/>
      <c r="B17" s="34"/>
      <c r="C17" s="10" t="s">
        <v>68</v>
      </c>
      <c r="D17" s="3"/>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145"/>
      <c r="AI17" s="117"/>
    </row>
    <row r="18" spans="1:41" x14ac:dyDescent="0.15">
      <c r="A18" s="576"/>
      <c r="B18" s="34"/>
      <c r="C18" s="10" t="s">
        <v>69</v>
      </c>
      <c r="D18" s="3"/>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145"/>
      <c r="AI18" s="117"/>
    </row>
    <row r="19" spans="1:41" x14ac:dyDescent="0.15">
      <c r="A19" s="576"/>
      <c r="B19" s="34"/>
      <c r="C19" s="10" t="s">
        <v>70</v>
      </c>
      <c r="D19" s="3"/>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145"/>
      <c r="AI19" s="117"/>
    </row>
    <row r="20" spans="1:41" x14ac:dyDescent="0.15">
      <c r="A20" s="576"/>
      <c r="B20" s="34"/>
      <c r="C20" s="161" t="s">
        <v>35</v>
      </c>
      <c r="D20" s="3"/>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145"/>
      <c r="AI20" s="117"/>
    </row>
    <row r="21" spans="1:41" x14ac:dyDescent="0.15">
      <c r="A21" s="576"/>
      <c r="B21" s="34"/>
      <c r="C21" s="161" t="s">
        <v>36</v>
      </c>
      <c r="D21" s="3"/>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145"/>
      <c r="AI21" s="117"/>
    </row>
    <row r="22" spans="1:41" x14ac:dyDescent="0.15">
      <c r="A22" s="576"/>
      <c r="B22" s="34"/>
      <c r="C22" s="10" t="s">
        <v>37</v>
      </c>
      <c r="D22" s="3"/>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145"/>
      <c r="AI22" s="117"/>
    </row>
    <row r="23" spans="1:41" x14ac:dyDescent="0.15">
      <c r="A23" s="576"/>
      <c r="B23" s="34"/>
      <c r="C23" s="10" t="s">
        <v>160</v>
      </c>
      <c r="D23" s="3"/>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145"/>
      <c r="AI23" s="117"/>
    </row>
    <row r="24" spans="1:41" x14ac:dyDescent="0.15">
      <c r="A24" s="576"/>
      <c r="B24" s="34"/>
      <c r="C24" s="161" t="s">
        <v>441</v>
      </c>
      <c r="D24" s="3"/>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145"/>
      <c r="AI24" s="117"/>
    </row>
    <row r="25" spans="1:41" x14ac:dyDescent="0.15">
      <c r="A25" s="576"/>
      <c r="B25" s="34"/>
      <c r="C25" s="161" t="s">
        <v>48</v>
      </c>
      <c r="D25" s="3"/>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145"/>
      <c r="AI25" s="117"/>
    </row>
    <row r="26" spans="1:41" ht="14.25" thickBot="1" x14ac:dyDescent="0.2">
      <c r="A26" s="576"/>
      <c r="B26" s="35"/>
      <c r="C26" s="139" t="s">
        <v>33</v>
      </c>
      <c r="D26" s="132">
        <f>SUM(D12:D25)</f>
        <v>0</v>
      </c>
      <c r="E26" s="22">
        <f t="shared" ref="E26:AH26" si="1">SUM(E12:E25)</f>
        <v>0</v>
      </c>
      <c r="F26" s="22">
        <f t="shared" si="1"/>
        <v>0</v>
      </c>
      <c r="G26" s="22">
        <f t="shared" si="1"/>
        <v>0</v>
      </c>
      <c r="H26" s="22">
        <f t="shared" si="1"/>
        <v>0</v>
      </c>
      <c r="I26" s="22">
        <f t="shared" si="1"/>
        <v>0</v>
      </c>
      <c r="J26" s="22">
        <f t="shared" si="1"/>
        <v>0</v>
      </c>
      <c r="K26" s="22">
        <f t="shared" si="1"/>
        <v>0</v>
      </c>
      <c r="L26" s="22">
        <f t="shared" si="1"/>
        <v>0</v>
      </c>
      <c r="M26" s="22">
        <f t="shared" si="1"/>
        <v>0</v>
      </c>
      <c r="N26" s="22">
        <f t="shared" si="1"/>
        <v>0</v>
      </c>
      <c r="O26" s="22">
        <f t="shared" si="1"/>
        <v>0</v>
      </c>
      <c r="P26" s="22">
        <f t="shared" si="1"/>
        <v>0</v>
      </c>
      <c r="Q26" s="22">
        <f t="shared" si="1"/>
        <v>0</v>
      </c>
      <c r="R26" s="22">
        <f t="shared" si="1"/>
        <v>0</v>
      </c>
      <c r="S26" s="22">
        <f t="shared" si="1"/>
        <v>0</v>
      </c>
      <c r="T26" s="22">
        <f t="shared" si="1"/>
        <v>0</v>
      </c>
      <c r="U26" s="22">
        <f t="shared" si="1"/>
        <v>0</v>
      </c>
      <c r="V26" s="22">
        <f t="shared" si="1"/>
        <v>0</v>
      </c>
      <c r="W26" s="22">
        <f t="shared" si="1"/>
        <v>0</v>
      </c>
      <c r="X26" s="22">
        <f t="shared" si="1"/>
        <v>0</v>
      </c>
      <c r="Y26" s="22">
        <f t="shared" si="1"/>
        <v>0</v>
      </c>
      <c r="Z26" s="22">
        <f t="shared" si="1"/>
        <v>0</v>
      </c>
      <c r="AA26" s="22">
        <f t="shared" si="1"/>
        <v>0</v>
      </c>
      <c r="AB26" s="22">
        <f t="shared" si="1"/>
        <v>0</v>
      </c>
      <c r="AC26" s="22">
        <f t="shared" si="1"/>
        <v>0</v>
      </c>
      <c r="AD26" s="22">
        <f t="shared" si="1"/>
        <v>0</v>
      </c>
      <c r="AE26" s="22">
        <f t="shared" si="1"/>
        <v>0</v>
      </c>
      <c r="AF26" s="22">
        <f t="shared" si="1"/>
        <v>0</v>
      </c>
      <c r="AG26" s="22">
        <f t="shared" si="1"/>
        <v>0</v>
      </c>
      <c r="AH26" s="95">
        <f t="shared" si="1"/>
        <v>0</v>
      </c>
      <c r="AI26" s="117"/>
    </row>
    <row r="27" spans="1:41" ht="14.25" thickBot="1" x14ac:dyDescent="0.2">
      <c r="A27" s="577"/>
      <c r="B27" s="13"/>
      <c r="C27" s="136" t="s">
        <v>72</v>
      </c>
      <c r="D27" s="5">
        <f>+D11-D26</f>
        <v>0</v>
      </c>
      <c r="E27" s="5">
        <f t="shared" ref="E27:AH27" si="2">+E11-E26</f>
        <v>0</v>
      </c>
      <c r="F27" s="5">
        <f t="shared" si="2"/>
        <v>0</v>
      </c>
      <c r="G27" s="5">
        <f t="shared" si="2"/>
        <v>0</v>
      </c>
      <c r="H27" s="5">
        <f t="shared" si="2"/>
        <v>0</v>
      </c>
      <c r="I27" s="5">
        <f t="shared" si="2"/>
        <v>0</v>
      </c>
      <c r="J27" s="5">
        <f t="shared" si="2"/>
        <v>0</v>
      </c>
      <c r="K27" s="5">
        <f t="shared" si="2"/>
        <v>0</v>
      </c>
      <c r="L27" s="5">
        <f t="shared" si="2"/>
        <v>0</v>
      </c>
      <c r="M27" s="5">
        <f t="shared" si="2"/>
        <v>0</v>
      </c>
      <c r="N27" s="5">
        <f t="shared" si="2"/>
        <v>0</v>
      </c>
      <c r="O27" s="5">
        <f t="shared" si="2"/>
        <v>0</v>
      </c>
      <c r="P27" s="5">
        <f t="shared" si="2"/>
        <v>0</v>
      </c>
      <c r="Q27" s="5">
        <f t="shared" si="2"/>
        <v>0</v>
      </c>
      <c r="R27" s="5">
        <f t="shared" si="2"/>
        <v>0</v>
      </c>
      <c r="S27" s="5">
        <f t="shared" si="2"/>
        <v>0</v>
      </c>
      <c r="T27" s="5">
        <f t="shared" si="2"/>
        <v>0</v>
      </c>
      <c r="U27" s="5">
        <f t="shared" si="2"/>
        <v>0</v>
      </c>
      <c r="V27" s="5">
        <f t="shared" si="2"/>
        <v>0</v>
      </c>
      <c r="W27" s="5">
        <f t="shared" si="2"/>
        <v>0</v>
      </c>
      <c r="X27" s="5">
        <f t="shared" si="2"/>
        <v>0</v>
      </c>
      <c r="Y27" s="5">
        <f>+Y11-Y26</f>
        <v>0</v>
      </c>
      <c r="Z27" s="5">
        <f t="shared" si="2"/>
        <v>0</v>
      </c>
      <c r="AA27" s="5">
        <f t="shared" si="2"/>
        <v>0</v>
      </c>
      <c r="AB27" s="5">
        <f t="shared" si="2"/>
        <v>0</v>
      </c>
      <c r="AC27" s="5">
        <f t="shared" si="2"/>
        <v>0</v>
      </c>
      <c r="AD27" s="5">
        <f t="shared" si="2"/>
        <v>0</v>
      </c>
      <c r="AE27" s="5">
        <f t="shared" si="2"/>
        <v>0</v>
      </c>
      <c r="AF27" s="5">
        <f t="shared" si="2"/>
        <v>0</v>
      </c>
      <c r="AG27" s="5">
        <f t="shared" si="2"/>
        <v>0</v>
      </c>
      <c r="AH27" s="96">
        <f t="shared" si="2"/>
        <v>0</v>
      </c>
      <c r="AI27" s="117"/>
    </row>
    <row r="28" spans="1:41" x14ac:dyDescent="0.15">
      <c r="A28" s="166"/>
      <c r="B28" s="573" t="s">
        <v>66</v>
      </c>
      <c r="C28" s="162" t="s">
        <v>434</v>
      </c>
      <c r="D28" s="37"/>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146"/>
      <c r="AI28" s="117"/>
    </row>
    <row r="29" spans="1:41" x14ac:dyDescent="0.15">
      <c r="A29" s="166"/>
      <c r="B29" s="497"/>
      <c r="C29" s="163" t="s">
        <v>118</v>
      </c>
      <c r="D29" s="3"/>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145"/>
      <c r="AI29" s="117"/>
    </row>
    <row r="30" spans="1:41" x14ac:dyDescent="0.15">
      <c r="A30" s="570" t="s">
        <v>50</v>
      </c>
      <c r="B30" s="497"/>
      <c r="C30" s="164" t="s">
        <v>412</v>
      </c>
      <c r="D30" s="39"/>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147"/>
      <c r="AI30" s="117"/>
    </row>
    <row r="31" spans="1:41" ht="14.25" thickBot="1" x14ac:dyDescent="0.2">
      <c r="A31" s="570"/>
      <c r="B31" s="41"/>
      <c r="C31" s="137" t="s">
        <v>33</v>
      </c>
      <c r="D31" s="22">
        <f>SUM(D28:D30)</f>
        <v>0</v>
      </c>
      <c r="E31" s="22">
        <f t="shared" ref="E31:AH31" si="3">SUM(E28:E30)</f>
        <v>0</v>
      </c>
      <c r="F31" s="22">
        <f t="shared" si="3"/>
        <v>0</v>
      </c>
      <c r="G31" s="22">
        <f t="shared" si="3"/>
        <v>0</v>
      </c>
      <c r="H31" s="22">
        <f t="shared" si="3"/>
        <v>0</v>
      </c>
      <c r="I31" s="22">
        <f t="shared" si="3"/>
        <v>0</v>
      </c>
      <c r="J31" s="22">
        <f t="shared" si="3"/>
        <v>0</v>
      </c>
      <c r="K31" s="22">
        <f t="shared" si="3"/>
        <v>0</v>
      </c>
      <c r="L31" s="22">
        <f t="shared" si="3"/>
        <v>0</v>
      </c>
      <c r="M31" s="22">
        <f t="shared" si="3"/>
        <v>0</v>
      </c>
      <c r="N31" s="22">
        <f t="shared" si="3"/>
        <v>0</v>
      </c>
      <c r="O31" s="22">
        <f t="shared" si="3"/>
        <v>0</v>
      </c>
      <c r="P31" s="22">
        <f t="shared" si="3"/>
        <v>0</v>
      </c>
      <c r="Q31" s="22">
        <f t="shared" si="3"/>
        <v>0</v>
      </c>
      <c r="R31" s="22">
        <f t="shared" si="3"/>
        <v>0</v>
      </c>
      <c r="S31" s="22">
        <f t="shared" si="3"/>
        <v>0</v>
      </c>
      <c r="T31" s="22">
        <f t="shared" si="3"/>
        <v>0</v>
      </c>
      <c r="U31" s="22">
        <f t="shared" si="3"/>
        <v>0</v>
      </c>
      <c r="V31" s="22">
        <f t="shared" si="3"/>
        <v>0</v>
      </c>
      <c r="W31" s="22">
        <f t="shared" si="3"/>
        <v>0</v>
      </c>
      <c r="X31" s="22">
        <f t="shared" si="3"/>
        <v>0</v>
      </c>
      <c r="Y31" s="22">
        <f t="shared" si="3"/>
        <v>0</v>
      </c>
      <c r="Z31" s="22">
        <f t="shared" si="3"/>
        <v>0</v>
      </c>
      <c r="AA31" s="22">
        <f t="shared" si="3"/>
        <v>0</v>
      </c>
      <c r="AB31" s="22">
        <f t="shared" si="3"/>
        <v>0</v>
      </c>
      <c r="AC31" s="22">
        <f t="shared" si="3"/>
        <v>0</v>
      </c>
      <c r="AD31" s="22">
        <f t="shared" si="3"/>
        <v>0</v>
      </c>
      <c r="AE31" s="22">
        <f t="shared" si="3"/>
        <v>0</v>
      </c>
      <c r="AF31" s="22">
        <f t="shared" si="3"/>
        <v>0</v>
      </c>
      <c r="AG31" s="22">
        <f t="shared" si="3"/>
        <v>0</v>
      </c>
      <c r="AH31" s="148">
        <f t="shared" si="3"/>
        <v>0</v>
      </c>
      <c r="AI31" s="117"/>
    </row>
    <row r="32" spans="1:41" x14ac:dyDescent="0.15">
      <c r="A32" s="571"/>
      <c r="B32" s="34" t="s">
        <v>67</v>
      </c>
      <c r="C32" s="160" t="s">
        <v>41</v>
      </c>
      <c r="D32" s="1"/>
      <c r="E32" s="2"/>
      <c r="F32" s="2"/>
      <c r="G32" s="7"/>
      <c r="H32" s="7"/>
      <c r="I32" s="7"/>
      <c r="J32" s="7"/>
      <c r="K32" s="7"/>
      <c r="L32" s="7"/>
      <c r="M32" s="7"/>
      <c r="N32" s="7"/>
      <c r="O32" s="2"/>
      <c r="P32" s="7"/>
      <c r="Q32" s="7"/>
      <c r="R32" s="7"/>
      <c r="S32" s="7"/>
      <c r="T32" s="7"/>
      <c r="U32" s="7"/>
      <c r="V32" s="7"/>
      <c r="W32" s="7"/>
      <c r="X32" s="2"/>
      <c r="Y32" s="7"/>
      <c r="Z32" s="7"/>
      <c r="AA32" s="7"/>
      <c r="AB32" s="7"/>
      <c r="AC32" s="7"/>
      <c r="AD32" s="7"/>
      <c r="AE32" s="7"/>
      <c r="AF32" s="7"/>
      <c r="AG32" s="7"/>
      <c r="AH32" s="79"/>
      <c r="AI32" s="152"/>
      <c r="AJ32" s="27"/>
      <c r="AK32" s="27"/>
      <c r="AL32" s="27"/>
      <c r="AM32" s="27"/>
      <c r="AN32" s="27"/>
      <c r="AO32" s="27"/>
    </row>
    <row r="33" spans="1:41" x14ac:dyDescent="0.15">
      <c r="A33" s="571"/>
      <c r="B33" s="34"/>
      <c r="C33" s="161" t="s">
        <v>42</v>
      </c>
      <c r="D33" s="3"/>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145"/>
      <c r="AI33" s="152"/>
      <c r="AJ33" s="27"/>
      <c r="AK33" s="27"/>
      <c r="AL33" s="27"/>
      <c r="AM33" s="27"/>
      <c r="AN33" s="27"/>
      <c r="AO33" s="27"/>
    </row>
    <row r="34" spans="1:41" x14ac:dyDescent="0.15">
      <c r="A34" s="571"/>
      <c r="B34" s="34"/>
      <c r="C34" s="161" t="s">
        <v>43</v>
      </c>
      <c r="D34" s="3"/>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145"/>
      <c r="AI34" s="117"/>
    </row>
    <row r="35" spans="1:41" x14ac:dyDescent="0.15">
      <c r="A35" s="571"/>
      <c r="B35" s="34"/>
      <c r="C35" s="161" t="s">
        <v>44</v>
      </c>
      <c r="D35" s="3"/>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145"/>
      <c r="AI35" s="117"/>
    </row>
    <row r="36" spans="1:41" x14ac:dyDescent="0.15">
      <c r="A36" s="571"/>
      <c r="B36" s="34"/>
      <c r="C36" s="161" t="s">
        <v>45</v>
      </c>
      <c r="D36" s="3"/>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145"/>
      <c r="AI36" s="117"/>
    </row>
    <row r="37" spans="1:41" x14ac:dyDescent="0.15">
      <c r="A37" s="571"/>
      <c r="B37" s="34"/>
      <c r="C37" s="161" t="s">
        <v>46</v>
      </c>
      <c r="D37" s="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145"/>
      <c r="AI37" s="117"/>
    </row>
    <row r="38" spans="1:41" x14ac:dyDescent="0.15">
      <c r="A38" s="571"/>
      <c r="B38" s="34"/>
      <c r="C38" s="161" t="s">
        <v>47</v>
      </c>
      <c r="D38" s="3"/>
      <c r="E38" s="3"/>
      <c r="F38" s="3"/>
      <c r="G38" s="3"/>
      <c r="H38" s="3"/>
      <c r="I38" s="4"/>
      <c r="J38" s="4"/>
      <c r="K38" s="3"/>
      <c r="L38" s="3"/>
      <c r="M38" s="3"/>
      <c r="N38" s="3"/>
      <c r="O38" s="3"/>
      <c r="P38" s="3"/>
      <c r="Q38" s="3"/>
      <c r="R38" s="4"/>
      <c r="S38" s="4"/>
      <c r="T38" s="3"/>
      <c r="U38" s="3"/>
      <c r="V38" s="3"/>
      <c r="W38" s="3"/>
      <c r="X38" s="3"/>
      <c r="Y38" s="3"/>
      <c r="Z38" s="3"/>
      <c r="AA38" s="4"/>
      <c r="AB38" s="4"/>
      <c r="AC38" s="3"/>
      <c r="AD38" s="3"/>
      <c r="AE38" s="3"/>
      <c r="AF38" s="3"/>
      <c r="AG38" s="3"/>
      <c r="AH38" s="145"/>
      <c r="AI38" s="117"/>
    </row>
    <row r="39" spans="1:41" x14ac:dyDescent="0.15">
      <c r="A39" s="571"/>
      <c r="B39" s="34"/>
      <c r="C39" s="161" t="s">
        <v>412</v>
      </c>
      <c r="D39" s="3"/>
      <c r="E39" s="3"/>
      <c r="F39" s="3"/>
      <c r="G39" s="3"/>
      <c r="H39" s="3"/>
      <c r="I39" s="4"/>
      <c r="J39" s="4"/>
      <c r="K39" s="3"/>
      <c r="L39" s="3"/>
      <c r="M39" s="3"/>
      <c r="N39" s="3"/>
      <c r="O39" s="3"/>
      <c r="P39" s="3"/>
      <c r="Q39" s="3"/>
      <c r="R39" s="4"/>
      <c r="S39" s="4"/>
      <c r="T39" s="3"/>
      <c r="U39" s="3"/>
      <c r="V39" s="3"/>
      <c r="W39" s="3"/>
      <c r="X39" s="3"/>
      <c r="Y39" s="3"/>
      <c r="Z39" s="3"/>
      <c r="AA39" s="4"/>
      <c r="AB39" s="4"/>
      <c r="AC39" s="3"/>
      <c r="AD39" s="3"/>
      <c r="AE39" s="3"/>
      <c r="AF39" s="3"/>
      <c r="AG39" s="3"/>
      <c r="AH39" s="145"/>
      <c r="AI39" s="117"/>
    </row>
    <row r="40" spans="1:41" ht="14.25" thickBot="1" x14ac:dyDescent="0.2">
      <c r="A40" s="571"/>
      <c r="B40" s="35"/>
      <c r="C40" s="137" t="s">
        <v>33</v>
      </c>
      <c r="D40" s="21">
        <f>SUM(D32:D39)</f>
        <v>0</v>
      </c>
      <c r="E40" s="21">
        <f t="shared" ref="E40:AH40" si="4">SUM(E32:E39)</f>
        <v>0</v>
      </c>
      <c r="F40" s="21">
        <f t="shared" si="4"/>
        <v>0</v>
      </c>
      <c r="G40" s="21">
        <f t="shared" si="4"/>
        <v>0</v>
      </c>
      <c r="H40" s="21">
        <f t="shared" si="4"/>
        <v>0</v>
      </c>
      <c r="I40" s="21">
        <f t="shared" si="4"/>
        <v>0</v>
      </c>
      <c r="J40" s="21">
        <f t="shared" si="4"/>
        <v>0</v>
      </c>
      <c r="K40" s="21">
        <f t="shared" si="4"/>
        <v>0</v>
      </c>
      <c r="L40" s="21">
        <f t="shared" si="4"/>
        <v>0</v>
      </c>
      <c r="M40" s="21">
        <f t="shared" si="4"/>
        <v>0</v>
      </c>
      <c r="N40" s="21">
        <f t="shared" si="4"/>
        <v>0</v>
      </c>
      <c r="O40" s="21">
        <f t="shared" si="4"/>
        <v>0</v>
      </c>
      <c r="P40" s="21">
        <f t="shared" si="4"/>
        <v>0</v>
      </c>
      <c r="Q40" s="21">
        <f t="shared" si="4"/>
        <v>0</v>
      </c>
      <c r="R40" s="21">
        <f t="shared" si="4"/>
        <v>0</v>
      </c>
      <c r="S40" s="21">
        <f t="shared" si="4"/>
        <v>0</v>
      </c>
      <c r="T40" s="21">
        <f t="shared" si="4"/>
        <v>0</v>
      </c>
      <c r="U40" s="21">
        <f t="shared" si="4"/>
        <v>0</v>
      </c>
      <c r="V40" s="21">
        <f t="shared" si="4"/>
        <v>0</v>
      </c>
      <c r="W40" s="21">
        <f t="shared" si="4"/>
        <v>0</v>
      </c>
      <c r="X40" s="21">
        <f t="shared" si="4"/>
        <v>0</v>
      </c>
      <c r="Y40" s="21">
        <f t="shared" si="4"/>
        <v>0</v>
      </c>
      <c r="Z40" s="21">
        <f t="shared" si="4"/>
        <v>0</v>
      </c>
      <c r="AA40" s="21">
        <f t="shared" si="4"/>
        <v>0</v>
      </c>
      <c r="AB40" s="21">
        <f t="shared" si="4"/>
        <v>0</v>
      </c>
      <c r="AC40" s="21">
        <f t="shared" si="4"/>
        <v>0</v>
      </c>
      <c r="AD40" s="21">
        <f t="shared" si="4"/>
        <v>0</v>
      </c>
      <c r="AE40" s="21">
        <f t="shared" si="4"/>
        <v>0</v>
      </c>
      <c r="AF40" s="21">
        <f t="shared" si="4"/>
        <v>0</v>
      </c>
      <c r="AG40" s="21">
        <f t="shared" si="4"/>
        <v>0</v>
      </c>
      <c r="AH40" s="95">
        <f t="shared" si="4"/>
        <v>0</v>
      </c>
      <c r="AI40" s="117"/>
    </row>
    <row r="41" spans="1:41" ht="14.25" thickBot="1" x14ac:dyDescent="0.2">
      <c r="A41" s="572"/>
      <c r="B41" s="42"/>
      <c r="C41" s="135" t="s">
        <v>75</v>
      </c>
      <c r="D41" s="5">
        <f>+D31-D40</f>
        <v>0</v>
      </c>
      <c r="E41" s="5">
        <f>+E31-E40</f>
        <v>0</v>
      </c>
      <c r="F41" s="5">
        <f t="shared" ref="F41:AH41" si="5">+F31-F40</f>
        <v>0</v>
      </c>
      <c r="G41" s="5">
        <f t="shared" si="5"/>
        <v>0</v>
      </c>
      <c r="H41" s="5">
        <f t="shared" si="5"/>
        <v>0</v>
      </c>
      <c r="I41" s="5">
        <f t="shared" si="5"/>
        <v>0</v>
      </c>
      <c r="J41" s="5">
        <f t="shared" si="5"/>
        <v>0</v>
      </c>
      <c r="K41" s="5">
        <f t="shared" si="5"/>
        <v>0</v>
      </c>
      <c r="L41" s="5">
        <f t="shared" si="5"/>
        <v>0</v>
      </c>
      <c r="M41" s="5">
        <f t="shared" si="5"/>
        <v>0</v>
      </c>
      <c r="N41" s="5">
        <f t="shared" si="5"/>
        <v>0</v>
      </c>
      <c r="O41" s="5">
        <f t="shared" si="5"/>
        <v>0</v>
      </c>
      <c r="P41" s="5">
        <f t="shared" si="5"/>
        <v>0</v>
      </c>
      <c r="Q41" s="5">
        <f t="shared" si="5"/>
        <v>0</v>
      </c>
      <c r="R41" s="5">
        <f t="shared" si="5"/>
        <v>0</v>
      </c>
      <c r="S41" s="5">
        <f t="shared" si="5"/>
        <v>0</v>
      </c>
      <c r="T41" s="5">
        <f t="shared" si="5"/>
        <v>0</v>
      </c>
      <c r="U41" s="5">
        <f t="shared" si="5"/>
        <v>0</v>
      </c>
      <c r="V41" s="5">
        <f t="shared" si="5"/>
        <v>0</v>
      </c>
      <c r="W41" s="5">
        <f t="shared" si="5"/>
        <v>0</v>
      </c>
      <c r="X41" s="5">
        <f t="shared" si="5"/>
        <v>0</v>
      </c>
      <c r="Y41" s="5">
        <f t="shared" si="5"/>
        <v>0</v>
      </c>
      <c r="Z41" s="5">
        <f t="shared" si="5"/>
        <v>0</v>
      </c>
      <c r="AA41" s="5">
        <f t="shared" si="5"/>
        <v>0</v>
      </c>
      <c r="AB41" s="5">
        <f t="shared" si="5"/>
        <v>0</v>
      </c>
      <c r="AC41" s="5">
        <f t="shared" si="5"/>
        <v>0</v>
      </c>
      <c r="AD41" s="5">
        <f t="shared" si="5"/>
        <v>0</v>
      </c>
      <c r="AE41" s="5">
        <f>+AE31-AE40</f>
        <v>0</v>
      </c>
      <c r="AF41" s="5">
        <f t="shared" si="5"/>
        <v>0</v>
      </c>
      <c r="AG41" s="5">
        <f t="shared" si="5"/>
        <v>0</v>
      </c>
      <c r="AH41" s="96">
        <f t="shared" si="5"/>
        <v>0</v>
      </c>
      <c r="AI41" s="117"/>
    </row>
    <row r="42" spans="1:41" x14ac:dyDescent="0.15">
      <c r="A42" s="570" t="s">
        <v>54</v>
      </c>
      <c r="B42" s="31" t="s">
        <v>66</v>
      </c>
      <c r="C42" s="160" t="s">
        <v>76</v>
      </c>
      <c r="D42" s="15"/>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146"/>
      <c r="AI42" s="152"/>
      <c r="AJ42" s="27"/>
      <c r="AK42" s="27"/>
      <c r="AL42" s="27"/>
      <c r="AM42" s="27"/>
      <c r="AN42" s="27"/>
      <c r="AO42" s="27"/>
    </row>
    <row r="43" spans="1:41" x14ac:dyDescent="0.15">
      <c r="A43" s="570"/>
      <c r="B43" s="34"/>
      <c r="C43" s="8" t="s">
        <v>88</v>
      </c>
      <c r="D43" s="15"/>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44"/>
      <c r="AI43" s="152"/>
      <c r="AJ43" s="27"/>
      <c r="AK43" s="27"/>
      <c r="AL43" s="27"/>
      <c r="AM43" s="27"/>
      <c r="AN43" s="27"/>
      <c r="AO43" s="27"/>
    </row>
    <row r="44" spans="1:41" x14ac:dyDescent="0.15">
      <c r="A44" s="571"/>
      <c r="B44" s="34"/>
      <c r="C44" s="161" t="s">
        <v>89</v>
      </c>
      <c r="D44" s="16"/>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80"/>
      <c r="AI44" s="117"/>
    </row>
    <row r="45" spans="1:41" x14ac:dyDescent="0.15">
      <c r="A45" s="571"/>
      <c r="B45" s="34"/>
      <c r="C45" s="439" t="s">
        <v>443</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440"/>
      <c r="AI45" s="117"/>
    </row>
    <row r="46" spans="1:41" ht="14.25" thickBot="1" x14ac:dyDescent="0.2">
      <c r="A46" s="571"/>
      <c r="B46" s="35"/>
      <c r="C46" s="137" t="s">
        <v>33</v>
      </c>
      <c r="D46" s="24">
        <f>SUM(D42:D45)</f>
        <v>0</v>
      </c>
      <c r="E46" s="24">
        <f t="shared" ref="E46:AH46" si="6">SUM(E42:E45)</f>
        <v>0</v>
      </c>
      <c r="F46" s="24">
        <f t="shared" si="6"/>
        <v>0</v>
      </c>
      <c r="G46" s="24">
        <f t="shared" si="6"/>
        <v>0</v>
      </c>
      <c r="H46" s="24">
        <f t="shared" si="6"/>
        <v>0</v>
      </c>
      <c r="I46" s="24">
        <f t="shared" si="6"/>
        <v>0</v>
      </c>
      <c r="J46" s="24">
        <f t="shared" si="6"/>
        <v>0</v>
      </c>
      <c r="K46" s="24">
        <f t="shared" si="6"/>
        <v>0</v>
      </c>
      <c r="L46" s="24">
        <f t="shared" si="6"/>
        <v>0</v>
      </c>
      <c r="M46" s="24">
        <f t="shared" si="6"/>
        <v>0</v>
      </c>
      <c r="N46" s="24">
        <f t="shared" si="6"/>
        <v>0</v>
      </c>
      <c r="O46" s="24">
        <f t="shared" si="6"/>
        <v>0</v>
      </c>
      <c r="P46" s="24">
        <f t="shared" si="6"/>
        <v>0</v>
      </c>
      <c r="Q46" s="24">
        <f t="shared" si="6"/>
        <v>0</v>
      </c>
      <c r="R46" s="24">
        <f t="shared" si="6"/>
        <v>0</v>
      </c>
      <c r="S46" s="24">
        <f t="shared" si="6"/>
        <v>0</v>
      </c>
      <c r="T46" s="24">
        <f t="shared" si="6"/>
        <v>0</v>
      </c>
      <c r="U46" s="24">
        <f t="shared" si="6"/>
        <v>0</v>
      </c>
      <c r="V46" s="24">
        <f t="shared" si="6"/>
        <v>0</v>
      </c>
      <c r="W46" s="24">
        <f t="shared" si="6"/>
        <v>0</v>
      </c>
      <c r="X46" s="24">
        <f t="shared" si="6"/>
        <v>0</v>
      </c>
      <c r="Y46" s="24">
        <f t="shared" si="6"/>
        <v>0</v>
      </c>
      <c r="Z46" s="24">
        <f t="shared" si="6"/>
        <v>0</v>
      </c>
      <c r="AA46" s="24">
        <f t="shared" si="6"/>
        <v>0</v>
      </c>
      <c r="AB46" s="24">
        <f t="shared" si="6"/>
        <v>0</v>
      </c>
      <c r="AC46" s="24">
        <f t="shared" si="6"/>
        <v>0</v>
      </c>
      <c r="AD46" s="24">
        <f t="shared" si="6"/>
        <v>0</v>
      </c>
      <c r="AE46" s="24">
        <f t="shared" si="6"/>
        <v>0</v>
      </c>
      <c r="AF46" s="24">
        <f t="shared" si="6"/>
        <v>0</v>
      </c>
      <c r="AG46" s="24">
        <f t="shared" si="6"/>
        <v>0</v>
      </c>
      <c r="AH46" s="100">
        <f t="shared" si="6"/>
        <v>0</v>
      </c>
      <c r="AI46" s="117"/>
    </row>
    <row r="47" spans="1:41" x14ac:dyDescent="0.15">
      <c r="A47" s="571"/>
      <c r="B47" s="34" t="s">
        <v>67</v>
      </c>
      <c r="C47" s="160" t="s">
        <v>52</v>
      </c>
      <c r="D47" s="15"/>
      <c r="E47" s="15"/>
      <c r="F47" s="15"/>
      <c r="G47" s="7"/>
      <c r="H47" s="7"/>
      <c r="I47" s="7"/>
      <c r="J47" s="7"/>
      <c r="K47" s="7"/>
      <c r="L47" s="7"/>
      <c r="M47" s="7"/>
      <c r="N47" s="7"/>
      <c r="O47" s="15"/>
      <c r="P47" s="7"/>
      <c r="Q47" s="7"/>
      <c r="R47" s="7"/>
      <c r="S47" s="7"/>
      <c r="T47" s="7"/>
      <c r="U47" s="7"/>
      <c r="V47" s="7"/>
      <c r="W47" s="7"/>
      <c r="X47" s="15"/>
      <c r="Y47" s="7"/>
      <c r="Z47" s="7"/>
      <c r="AA47" s="7"/>
      <c r="AB47" s="7"/>
      <c r="AC47" s="7"/>
      <c r="AD47" s="7"/>
      <c r="AE47" s="7"/>
      <c r="AF47" s="7"/>
      <c r="AG47" s="7"/>
      <c r="AH47" s="79"/>
      <c r="AI47" s="117"/>
      <c r="AJ47" s="28"/>
      <c r="AK47" s="28"/>
      <c r="AL47" s="28"/>
      <c r="AM47" s="28"/>
      <c r="AN47" s="28"/>
      <c r="AO47" s="28"/>
    </row>
    <row r="48" spans="1:41" x14ac:dyDescent="0.15">
      <c r="A48" s="571"/>
      <c r="B48" s="34"/>
      <c r="C48" s="161" t="s">
        <v>42</v>
      </c>
      <c r="D48" s="16"/>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80"/>
      <c r="AI48" s="117"/>
    </row>
    <row r="49" spans="1:35" x14ac:dyDescent="0.15">
      <c r="A49" s="571"/>
      <c r="B49" s="34"/>
      <c r="C49" s="161" t="s">
        <v>47</v>
      </c>
      <c r="D49" s="3"/>
      <c r="E49" s="3"/>
      <c r="F49" s="3"/>
      <c r="G49" s="3"/>
      <c r="H49" s="3"/>
      <c r="I49" s="4"/>
      <c r="J49" s="4"/>
      <c r="K49" s="3"/>
      <c r="L49" s="3"/>
      <c r="M49" s="3"/>
      <c r="N49" s="3"/>
      <c r="O49" s="9"/>
      <c r="P49" s="9"/>
      <c r="Q49" s="9"/>
      <c r="R49" s="9"/>
      <c r="S49" s="9"/>
      <c r="T49" s="9"/>
      <c r="U49" s="9"/>
      <c r="V49" s="9"/>
      <c r="W49" s="9"/>
      <c r="X49" s="9"/>
      <c r="Y49" s="9"/>
      <c r="Z49" s="9"/>
      <c r="AA49" s="9"/>
      <c r="AB49" s="9"/>
      <c r="AC49" s="9"/>
      <c r="AD49" s="9"/>
      <c r="AE49" s="9"/>
      <c r="AF49" s="9"/>
      <c r="AG49" s="9"/>
      <c r="AH49" s="80"/>
      <c r="AI49" s="117"/>
    </row>
    <row r="50" spans="1:35" x14ac:dyDescent="0.15">
      <c r="A50" s="571"/>
      <c r="B50" s="34"/>
      <c r="C50" s="439" t="s">
        <v>443</v>
      </c>
      <c r="D50" s="438"/>
      <c r="E50" s="438"/>
      <c r="F50" s="438"/>
      <c r="G50" s="438"/>
      <c r="H50" s="438"/>
      <c r="I50" s="59"/>
      <c r="J50" s="59"/>
      <c r="K50" s="438"/>
      <c r="L50" s="438"/>
      <c r="M50" s="438"/>
      <c r="N50" s="438"/>
      <c r="O50" s="11"/>
      <c r="P50" s="11"/>
      <c r="Q50" s="11"/>
      <c r="R50" s="11"/>
      <c r="S50" s="11"/>
      <c r="T50" s="11"/>
      <c r="U50" s="11"/>
      <c r="V50" s="11"/>
      <c r="W50" s="11"/>
      <c r="X50" s="11"/>
      <c r="Y50" s="11"/>
      <c r="Z50" s="11"/>
      <c r="AA50" s="11"/>
      <c r="AB50" s="11"/>
      <c r="AC50" s="11"/>
      <c r="AD50" s="11"/>
      <c r="AE50" s="11"/>
      <c r="AF50" s="11"/>
      <c r="AG50" s="11"/>
      <c r="AH50" s="149"/>
      <c r="AI50" s="117"/>
    </row>
    <row r="51" spans="1:35" x14ac:dyDescent="0.15">
      <c r="A51" s="571"/>
      <c r="B51" s="34"/>
      <c r="C51" s="12" t="s">
        <v>163</v>
      </c>
      <c r="D51" s="19"/>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49"/>
      <c r="AI51" s="117"/>
    </row>
    <row r="52" spans="1:35" ht="14.25" thickBot="1" x14ac:dyDescent="0.2">
      <c r="A52" s="571"/>
      <c r="B52" s="35"/>
      <c r="C52" s="137" t="s">
        <v>33</v>
      </c>
      <c r="D52" s="24">
        <f>SUM(D47:D51)</f>
        <v>0</v>
      </c>
      <c r="E52" s="24">
        <f t="shared" ref="E52:AH52" si="7">SUM(E47:E51)</f>
        <v>0</v>
      </c>
      <c r="F52" s="24">
        <f t="shared" si="7"/>
        <v>0</v>
      </c>
      <c r="G52" s="24">
        <f t="shared" si="7"/>
        <v>0</v>
      </c>
      <c r="H52" s="24">
        <f t="shared" si="7"/>
        <v>0</v>
      </c>
      <c r="I52" s="24">
        <f t="shared" si="7"/>
        <v>0</v>
      </c>
      <c r="J52" s="24">
        <f t="shared" si="7"/>
        <v>0</v>
      </c>
      <c r="K52" s="24">
        <f t="shared" si="7"/>
        <v>0</v>
      </c>
      <c r="L52" s="24">
        <f t="shared" si="7"/>
        <v>0</v>
      </c>
      <c r="M52" s="24">
        <f t="shared" si="7"/>
        <v>0</v>
      </c>
      <c r="N52" s="24">
        <f t="shared" si="7"/>
        <v>0</v>
      </c>
      <c r="O52" s="24">
        <f t="shared" si="7"/>
        <v>0</v>
      </c>
      <c r="P52" s="24">
        <f t="shared" si="7"/>
        <v>0</v>
      </c>
      <c r="Q52" s="24">
        <f t="shared" si="7"/>
        <v>0</v>
      </c>
      <c r="R52" s="24">
        <f t="shared" si="7"/>
        <v>0</v>
      </c>
      <c r="S52" s="24">
        <f t="shared" si="7"/>
        <v>0</v>
      </c>
      <c r="T52" s="24">
        <f t="shared" si="7"/>
        <v>0</v>
      </c>
      <c r="U52" s="24">
        <f t="shared" si="7"/>
        <v>0</v>
      </c>
      <c r="V52" s="24">
        <f t="shared" si="7"/>
        <v>0</v>
      </c>
      <c r="W52" s="24">
        <f t="shared" si="7"/>
        <v>0</v>
      </c>
      <c r="X52" s="24">
        <f t="shared" si="7"/>
        <v>0</v>
      </c>
      <c r="Y52" s="24">
        <f t="shared" si="7"/>
        <v>0</v>
      </c>
      <c r="Z52" s="24">
        <f t="shared" si="7"/>
        <v>0</v>
      </c>
      <c r="AA52" s="24">
        <f t="shared" si="7"/>
        <v>0</v>
      </c>
      <c r="AB52" s="24">
        <f t="shared" si="7"/>
        <v>0</v>
      </c>
      <c r="AC52" s="24">
        <f t="shared" si="7"/>
        <v>0</v>
      </c>
      <c r="AD52" s="24">
        <f t="shared" si="7"/>
        <v>0</v>
      </c>
      <c r="AE52" s="24">
        <f t="shared" si="7"/>
        <v>0</v>
      </c>
      <c r="AF52" s="24">
        <f t="shared" si="7"/>
        <v>0</v>
      </c>
      <c r="AG52" s="24">
        <f t="shared" si="7"/>
        <v>0</v>
      </c>
      <c r="AH52" s="100">
        <f t="shared" si="7"/>
        <v>0</v>
      </c>
      <c r="AI52" s="117"/>
    </row>
    <row r="53" spans="1:35" ht="14.25" thickBot="1" x14ac:dyDescent="0.2">
      <c r="A53" s="572"/>
      <c r="B53" s="13"/>
      <c r="C53" s="135" t="s">
        <v>77</v>
      </c>
      <c r="D53" s="20">
        <f>+D46-D52</f>
        <v>0</v>
      </c>
      <c r="E53" s="20">
        <f t="shared" ref="E53:AH53" si="8">+E46-E52</f>
        <v>0</v>
      </c>
      <c r="F53" s="20">
        <f t="shared" si="8"/>
        <v>0</v>
      </c>
      <c r="G53" s="20">
        <f t="shared" si="8"/>
        <v>0</v>
      </c>
      <c r="H53" s="20">
        <f t="shared" si="8"/>
        <v>0</v>
      </c>
      <c r="I53" s="20">
        <f t="shared" si="8"/>
        <v>0</v>
      </c>
      <c r="J53" s="20">
        <f t="shared" si="8"/>
        <v>0</v>
      </c>
      <c r="K53" s="20">
        <f t="shared" si="8"/>
        <v>0</v>
      </c>
      <c r="L53" s="20">
        <f t="shared" si="8"/>
        <v>0</v>
      </c>
      <c r="M53" s="20">
        <f t="shared" si="8"/>
        <v>0</v>
      </c>
      <c r="N53" s="20">
        <f t="shared" si="8"/>
        <v>0</v>
      </c>
      <c r="O53" s="20">
        <f t="shared" si="8"/>
        <v>0</v>
      </c>
      <c r="P53" s="20">
        <f t="shared" si="8"/>
        <v>0</v>
      </c>
      <c r="Q53" s="20">
        <f t="shared" si="8"/>
        <v>0</v>
      </c>
      <c r="R53" s="20">
        <f t="shared" si="8"/>
        <v>0</v>
      </c>
      <c r="S53" s="20">
        <f t="shared" si="8"/>
        <v>0</v>
      </c>
      <c r="T53" s="20">
        <f t="shared" si="8"/>
        <v>0</v>
      </c>
      <c r="U53" s="20">
        <f t="shared" si="8"/>
        <v>0</v>
      </c>
      <c r="V53" s="20">
        <f t="shared" si="8"/>
        <v>0</v>
      </c>
      <c r="W53" s="20">
        <f t="shared" si="8"/>
        <v>0</v>
      </c>
      <c r="X53" s="20">
        <f t="shared" si="8"/>
        <v>0</v>
      </c>
      <c r="Y53" s="20">
        <f t="shared" si="8"/>
        <v>0</v>
      </c>
      <c r="Z53" s="20">
        <f t="shared" si="8"/>
        <v>0</v>
      </c>
      <c r="AA53" s="20">
        <f t="shared" si="8"/>
        <v>0</v>
      </c>
      <c r="AB53" s="20">
        <f t="shared" si="8"/>
        <v>0</v>
      </c>
      <c r="AC53" s="20">
        <f t="shared" si="8"/>
        <v>0</v>
      </c>
      <c r="AD53" s="20">
        <f t="shared" si="8"/>
        <v>0</v>
      </c>
      <c r="AE53" s="20">
        <f t="shared" si="8"/>
        <v>0</v>
      </c>
      <c r="AF53" s="20">
        <f t="shared" si="8"/>
        <v>0</v>
      </c>
      <c r="AG53" s="20">
        <f t="shared" si="8"/>
        <v>0</v>
      </c>
      <c r="AH53" s="42">
        <f t="shared" si="8"/>
        <v>0</v>
      </c>
      <c r="AI53" s="117"/>
    </row>
    <row r="54" spans="1:35" x14ac:dyDescent="0.15">
      <c r="A54" s="570" t="s">
        <v>58</v>
      </c>
      <c r="B54" s="31" t="s">
        <v>66</v>
      </c>
      <c r="C54" s="161" t="s">
        <v>78</v>
      </c>
      <c r="D54" s="16"/>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80"/>
      <c r="AI54" s="117"/>
    </row>
    <row r="55" spans="1:35" x14ac:dyDescent="0.15">
      <c r="A55" s="570"/>
      <c r="B55" s="34"/>
      <c r="C55" s="439" t="s">
        <v>443</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440"/>
      <c r="AI55" s="117"/>
    </row>
    <row r="56" spans="1:35" ht="14.25" thickBot="1" x14ac:dyDescent="0.2">
      <c r="A56" s="570"/>
      <c r="B56" s="35"/>
      <c r="C56" s="137" t="s">
        <v>33</v>
      </c>
      <c r="D56" s="24">
        <f>SUM(D54:D55)</f>
        <v>0</v>
      </c>
      <c r="E56" s="24">
        <f t="shared" ref="E56:AH56" si="9">SUM(E54:E55)</f>
        <v>0</v>
      </c>
      <c r="F56" s="24">
        <f t="shared" si="9"/>
        <v>0</v>
      </c>
      <c r="G56" s="24">
        <f t="shared" si="9"/>
        <v>0</v>
      </c>
      <c r="H56" s="24">
        <f t="shared" si="9"/>
        <v>0</v>
      </c>
      <c r="I56" s="24">
        <f t="shared" si="9"/>
        <v>0</v>
      </c>
      <c r="J56" s="24">
        <f t="shared" si="9"/>
        <v>0</v>
      </c>
      <c r="K56" s="24">
        <f t="shared" si="9"/>
        <v>0</v>
      </c>
      <c r="L56" s="24">
        <f t="shared" si="9"/>
        <v>0</v>
      </c>
      <c r="M56" s="24">
        <f t="shared" si="9"/>
        <v>0</v>
      </c>
      <c r="N56" s="24">
        <f t="shared" si="9"/>
        <v>0</v>
      </c>
      <c r="O56" s="24">
        <f t="shared" si="9"/>
        <v>0</v>
      </c>
      <c r="P56" s="24">
        <f t="shared" si="9"/>
        <v>0</v>
      </c>
      <c r="Q56" s="24">
        <f t="shared" si="9"/>
        <v>0</v>
      </c>
      <c r="R56" s="24">
        <f t="shared" si="9"/>
        <v>0</v>
      </c>
      <c r="S56" s="24">
        <f t="shared" si="9"/>
        <v>0</v>
      </c>
      <c r="T56" s="24">
        <f t="shared" si="9"/>
        <v>0</v>
      </c>
      <c r="U56" s="24">
        <f t="shared" si="9"/>
        <v>0</v>
      </c>
      <c r="V56" s="24">
        <f t="shared" si="9"/>
        <v>0</v>
      </c>
      <c r="W56" s="24">
        <f t="shared" si="9"/>
        <v>0</v>
      </c>
      <c r="X56" s="24">
        <f t="shared" si="9"/>
        <v>0</v>
      </c>
      <c r="Y56" s="24">
        <f t="shared" si="9"/>
        <v>0</v>
      </c>
      <c r="Z56" s="24">
        <f t="shared" si="9"/>
        <v>0</v>
      </c>
      <c r="AA56" s="24">
        <f t="shared" si="9"/>
        <v>0</v>
      </c>
      <c r="AB56" s="24">
        <f t="shared" si="9"/>
        <v>0</v>
      </c>
      <c r="AC56" s="24">
        <f t="shared" si="9"/>
        <v>0</v>
      </c>
      <c r="AD56" s="24">
        <f t="shared" si="9"/>
        <v>0</v>
      </c>
      <c r="AE56" s="24">
        <f t="shared" si="9"/>
        <v>0</v>
      </c>
      <c r="AF56" s="24">
        <f t="shared" si="9"/>
        <v>0</v>
      </c>
      <c r="AG56" s="24">
        <f t="shared" si="9"/>
        <v>0</v>
      </c>
      <c r="AH56" s="100">
        <f t="shared" si="9"/>
        <v>0</v>
      </c>
      <c r="AI56" s="117"/>
    </row>
    <row r="57" spans="1:35" x14ac:dyDescent="0.15">
      <c r="A57" s="571"/>
      <c r="B57" s="34" t="s">
        <v>67</v>
      </c>
      <c r="C57" s="441" t="s">
        <v>56</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9"/>
      <c r="AI57" s="117"/>
    </row>
    <row r="58" spans="1:35" x14ac:dyDescent="0.15">
      <c r="A58" s="571"/>
      <c r="B58" s="34"/>
      <c r="C58" s="441" t="s">
        <v>435</v>
      </c>
      <c r="D58" s="15"/>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9"/>
      <c r="AI58" s="117"/>
    </row>
    <row r="59" spans="1:35" x14ac:dyDescent="0.15">
      <c r="A59" s="571"/>
      <c r="B59" s="34"/>
      <c r="C59" s="441" t="s">
        <v>436</v>
      </c>
      <c r="D59" s="15"/>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9"/>
      <c r="AI59" s="117"/>
    </row>
    <row r="60" spans="1:35" x14ac:dyDescent="0.15">
      <c r="A60" s="571"/>
      <c r="B60" s="34"/>
      <c r="C60" s="441" t="s">
        <v>437</v>
      </c>
      <c r="D60" s="15"/>
      <c r="E60" s="15"/>
      <c r="F60" s="15"/>
      <c r="G60" s="15"/>
      <c r="H60" s="15"/>
      <c r="I60" s="7"/>
      <c r="J60" s="7"/>
      <c r="K60" s="15"/>
      <c r="L60" s="15"/>
      <c r="M60" s="15"/>
      <c r="N60" s="15"/>
      <c r="O60" s="7"/>
      <c r="P60" s="7"/>
      <c r="Q60" s="7"/>
      <c r="R60" s="7"/>
      <c r="S60" s="7"/>
      <c r="T60" s="7"/>
      <c r="U60" s="7"/>
      <c r="V60" s="7"/>
      <c r="W60" s="7"/>
      <c r="X60" s="7"/>
      <c r="Y60" s="7"/>
      <c r="Z60" s="7"/>
      <c r="AA60" s="7"/>
      <c r="AB60" s="7"/>
      <c r="AC60" s="7"/>
      <c r="AD60" s="7"/>
      <c r="AE60" s="7"/>
      <c r="AF60" s="7"/>
      <c r="AG60" s="7"/>
      <c r="AH60" s="79"/>
      <c r="AI60" s="117"/>
    </row>
    <row r="61" spans="1:35" x14ac:dyDescent="0.15">
      <c r="A61" s="571"/>
      <c r="B61" s="34"/>
      <c r="C61" s="442" t="s">
        <v>412</v>
      </c>
      <c r="D61" s="3"/>
      <c r="E61" s="3"/>
      <c r="F61" s="3"/>
      <c r="G61" s="3"/>
      <c r="H61" s="3"/>
      <c r="I61" s="4"/>
      <c r="J61" s="4"/>
      <c r="K61" s="3"/>
      <c r="L61" s="3"/>
      <c r="M61" s="3"/>
      <c r="N61" s="3"/>
      <c r="O61" s="9"/>
      <c r="P61" s="9"/>
      <c r="Q61" s="9"/>
      <c r="R61" s="9"/>
      <c r="S61" s="9"/>
      <c r="T61" s="9"/>
      <c r="U61" s="9"/>
      <c r="V61" s="9"/>
      <c r="W61" s="9"/>
      <c r="X61" s="9"/>
      <c r="Y61" s="9"/>
      <c r="Z61" s="9"/>
      <c r="AA61" s="9"/>
      <c r="AB61" s="9"/>
      <c r="AC61" s="9"/>
      <c r="AD61" s="9"/>
      <c r="AE61" s="9"/>
      <c r="AF61" s="9"/>
      <c r="AG61" s="9"/>
      <c r="AH61" s="80"/>
      <c r="AI61" s="117"/>
    </row>
    <row r="62" spans="1:35" x14ac:dyDescent="0.15">
      <c r="A62" s="571"/>
      <c r="B62" s="46"/>
      <c r="C62" s="138" t="s">
        <v>33</v>
      </c>
      <c r="D62" s="26">
        <f>SUM(D57:D61)</f>
        <v>0</v>
      </c>
      <c r="E62" s="26">
        <f t="shared" ref="E62:AH62" si="10">SUM(E57:E61)</f>
        <v>0</v>
      </c>
      <c r="F62" s="26">
        <f t="shared" si="10"/>
        <v>0</v>
      </c>
      <c r="G62" s="26">
        <f t="shared" si="10"/>
        <v>0</v>
      </c>
      <c r="H62" s="26">
        <f t="shared" si="10"/>
        <v>0</v>
      </c>
      <c r="I62" s="26">
        <f t="shared" si="10"/>
        <v>0</v>
      </c>
      <c r="J62" s="26">
        <f t="shared" si="10"/>
        <v>0</v>
      </c>
      <c r="K62" s="26">
        <f t="shared" si="10"/>
        <v>0</v>
      </c>
      <c r="L62" s="26">
        <f t="shared" si="10"/>
        <v>0</v>
      </c>
      <c r="M62" s="26">
        <f t="shared" si="10"/>
        <v>0</v>
      </c>
      <c r="N62" s="26">
        <f t="shared" si="10"/>
        <v>0</v>
      </c>
      <c r="O62" s="26">
        <f t="shared" si="10"/>
        <v>0</v>
      </c>
      <c r="P62" s="26">
        <f t="shared" si="10"/>
        <v>0</v>
      </c>
      <c r="Q62" s="26">
        <f t="shared" si="10"/>
        <v>0</v>
      </c>
      <c r="R62" s="26">
        <f t="shared" si="10"/>
        <v>0</v>
      </c>
      <c r="S62" s="26">
        <f t="shared" si="10"/>
        <v>0</v>
      </c>
      <c r="T62" s="26">
        <f t="shared" si="10"/>
        <v>0</v>
      </c>
      <c r="U62" s="26">
        <f t="shared" si="10"/>
        <v>0</v>
      </c>
      <c r="V62" s="26">
        <f t="shared" si="10"/>
        <v>0</v>
      </c>
      <c r="W62" s="26">
        <f t="shared" si="10"/>
        <v>0</v>
      </c>
      <c r="X62" s="26">
        <f t="shared" si="10"/>
        <v>0</v>
      </c>
      <c r="Y62" s="26">
        <f t="shared" si="10"/>
        <v>0</v>
      </c>
      <c r="Z62" s="26">
        <f t="shared" si="10"/>
        <v>0</v>
      </c>
      <c r="AA62" s="26">
        <f t="shared" si="10"/>
        <v>0</v>
      </c>
      <c r="AB62" s="26">
        <f t="shared" si="10"/>
        <v>0</v>
      </c>
      <c r="AC62" s="26">
        <f t="shared" si="10"/>
        <v>0</v>
      </c>
      <c r="AD62" s="26">
        <f t="shared" si="10"/>
        <v>0</v>
      </c>
      <c r="AE62" s="26">
        <f t="shared" si="10"/>
        <v>0</v>
      </c>
      <c r="AF62" s="26">
        <f t="shared" si="10"/>
        <v>0</v>
      </c>
      <c r="AG62" s="26">
        <f t="shared" si="10"/>
        <v>0</v>
      </c>
      <c r="AH62" s="150">
        <f t="shared" si="10"/>
        <v>0</v>
      </c>
      <c r="AI62" s="117"/>
    </row>
    <row r="63" spans="1:35" ht="14.25" thickBot="1" x14ac:dyDescent="0.2">
      <c r="A63" s="572"/>
      <c r="B63" s="47"/>
      <c r="C63" s="134" t="s">
        <v>79</v>
      </c>
      <c r="D63" s="17">
        <f>+D56-D62</f>
        <v>0</v>
      </c>
      <c r="E63" s="17">
        <f t="shared" ref="E63:AH63" si="11">+E56-E62</f>
        <v>0</v>
      </c>
      <c r="F63" s="17">
        <f t="shared" si="11"/>
        <v>0</v>
      </c>
      <c r="G63" s="17">
        <f t="shared" si="11"/>
        <v>0</v>
      </c>
      <c r="H63" s="17">
        <f t="shared" si="11"/>
        <v>0</v>
      </c>
      <c r="I63" s="17">
        <f t="shared" si="11"/>
        <v>0</v>
      </c>
      <c r="J63" s="17">
        <f t="shared" si="11"/>
        <v>0</v>
      </c>
      <c r="K63" s="17">
        <f t="shared" si="11"/>
        <v>0</v>
      </c>
      <c r="L63" s="17">
        <f t="shared" si="11"/>
        <v>0</v>
      </c>
      <c r="M63" s="17">
        <f t="shared" si="11"/>
        <v>0</v>
      </c>
      <c r="N63" s="17">
        <f t="shared" si="11"/>
        <v>0</v>
      </c>
      <c r="O63" s="17">
        <f t="shared" si="11"/>
        <v>0</v>
      </c>
      <c r="P63" s="17">
        <f t="shared" si="11"/>
        <v>0</v>
      </c>
      <c r="Q63" s="17">
        <f t="shared" si="11"/>
        <v>0</v>
      </c>
      <c r="R63" s="17">
        <f t="shared" si="11"/>
        <v>0</v>
      </c>
      <c r="S63" s="17">
        <f t="shared" si="11"/>
        <v>0</v>
      </c>
      <c r="T63" s="17">
        <f t="shared" si="11"/>
        <v>0</v>
      </c>
      <c r="U63" s="17">
        <f t="shared" si="11"/>
        <v>0</v>
      </c>
      <c r="V63" s="17">
        <f t="shared" si="11"/>
        <v>0</v>
      </c>
      <c r="W63" s="17">
        <f t="shared" si="11"/>
        <v>0</v>
      </c>
      <c r="X63" s="17">
        <f t="shared" si="11"/>
        <v>0</v>
      </c>
      <c r="Y63" s="17">
        <f t="shared" si="11"/>
        <v>0</v>
      </c>
      <c r="Z63" s="17">
        <f t="shared" si="11"/>
        <v>0</v>
      </c>
      <c r="AA63" s="17">
        <f t="shared" si="11"/>
        <v>0</v>
      </c>
      <c r="AB63" s="17">
        <f t="shared" si="11"/>
        <v>0</v>
      </c>
      <c r="AC63" s="17">
        <f t="shared" si="11"/>
        <v>0</v>
      </c>
      <c r="AD63" s="17">
        <f t="shared" si="11"/>
        <v>0</v>
      </c>
      <c r="AE63" s="17">
        <f t="shared" si="11"/>
        <v>0</v>
      </c>
      <c r="AF63" s="17">
        <f t="shared" si="11"/>
        <v>0</v>
      </c>
      <c r="AG63" s="17">
        <f t="shared" si="11"/>
        <v>0</v>
      </c>
      <c r="AH63" s="47">
        <f t="shared" si="11"/>
        <v>0</v>
      </c>
      <c r="AI63" s="117"/>
    </row>
    <row r="64" spans="1:35" ht="14.25" thickBot="1" x14ac:dyDescent="0.2"/>
    <row r="65" spans="1:35" s="75" customFormat="1" ht="14.25" thickBot="1" x14ac:dyDescent="0.2">
      <c r="A65" s="130"/>
      <c r="C65" s="73"/>
      <c r="D65" s="30" t="s">
        <v>1</v>
      </c>
      <c r="E65" s="30" t="s">
        <v>2</v>
      </c>
      <c r="F65" s="30" t="s">
        <v>3</v>
      </c>
      <c r="G65" s="52" t="s">
        <v>4</v>
      </c>
      <c r="H65" s="30" t="s">
        <v>5</v>
      </c>
      <c r="I65" s="30" t="s">
        <v>6</v>
      </c>
      <c r="J65" s="30" t="s">
        <v>7</v>
      </c>
      <c r="K65" s="30" t="s">
        <v>8</v>
      </c>
      <c r="L65" s="30" t="s">
        <v>9</v>
      </c>
      <c r="M65" s="30" t="s">
        <v>10</v>
      </c>
      <c r="N65" s="30" t="s">
        <v>11</v>
      </c>
      <c r="O65" s="30" t="s">
        <v>12</v>
      </c>
      <c r="P65" s="30" t="s">
        <v>13</v>
      </c>
      <c r="Q65" s="30" t="s">
        <v>14</v>
      </c>
      <c r="R65" s="30" t="s">
        <v>15</v>
      </c>
      <c r="S65" s="30" t="s">
        <v>16</v>
      </c>
      <c r="T65" s="30" t="s">
        <v>17</v>
      </c>
      <c r="U65" s="30" t="s">
        <v>18</v>
      </c>
      <c r="V65" s="30" t="s">
        <v>19</v>
      </c>
      <c r="W65" s="30" t="s">
        <v>20</v>
      </c>
      <c r="X65" s="30" t="s">
        <v>21</v>
      </c>
      <c r="Y65" s="30" t="s">
        <v>22</v>
      </c>
      <c r="Z65" s="30" t="s">
        <v>23</v>
      </c>
      <c r="AA65" s="30" t="s">
        <v>24</v>
      </c>
      <c r="AB65" s="30" t="s">
        <v>25</v>
      </c>
      <c r="AC65" s="30" t="s">
        <v>26</v>
      </c>
      <c r="AD65" s="30" t="s">
        <v>27</v>
      </c>
      <c r="AE65" s="30" t="s">
        <v>28</v>
      </c>
      <c r="AF65" s="30" t="s">
        <v>29</v>
      </c>
      <c r="AG65" s="30" t="s">
        <v>30</v>
      </c>
      <c r="AH65" s="140" t="s">
        <v>31</v>
      </c>
      <c r="AI65" s="36"/>
    </row>
    <row r="66" spans="1:35" x14ac:dyDescent="0.15">
      <c r="C66" s="48" t="s">
        <v>80</v>
      </c>
      <c r="D66" s="7">
        <f>+D56+D46+D31+D11</f>
        <v>0</v>
      </c>
      <c r="E66" s="7">
        <f t="shared" ref="E66:AH66" si="12">+E56+E46+E31+E11</f>
        <v>0</v>
      </c>
      <c r="F66" s="7">
        <f t="shared" si="12"/>
        <v>0</v>
      </c>
      <c r="G66" s="7">
        <f t="shared" si="12"/>
        <v>0</v>
      </c>
      <c r="H66" s="7">
        <f t="shared" si="12"/>
        <v>0</v>
      </c>
      <c r="I66" s="7">
        <f t="shared" si="12"/>
        <v>0</v>
      </c>
      <c r="J66" s="7">
        <f t="shared" si="12"/>
        <v>0</v>
      </c>
      <c r="K66" s="7">
        <f t="shared" si="12"/>
        <v>0</v>
      </c>
      <c r="L66" s="7">
        <f t="shared" si="12"/>
        <v>0</v>
      </c>
      <c r="M66" s="7">
        <f t="shared" si="12"/>
        <v>0</v>
      </c>
      <c r="N66" s="7">
        <f t="shared" si="12"/>
        <v>0</v>
      </c>
      <c r="O66" s="7">
        <f t="shared" si="12"/>
        <v>0</v>
      </c>
      <c r="P66" s="7">
        <f t="shared" si="12"/>
        <v>0</v>
      </c>
      <c r="Q66" s="7">
        <f t="shared" si="12"/>
        <v>0</v>
      </c>
      <c r="R66" s="7">
        <f t="shared" si="12"/>
        <v>0</v>
      </c>
      <c r="S66" s="7">
        <f t="shared" si="12"/>
        <v>0</v>
      </c>
      <c r="T66" s="7">
        <f t="shared" si="12"/>
        <v>0</v>
      </c>
      <c r="U66" s="7">
        <f t="shared" si="12"/>
        <v>0</v>
      </c>
      <c r="V66" s="7">
        <f t="shared" si="12"/>
        <v>0</v>
      </c>
      <c r="W66" s="7">
        <f t="shared" si="12"/>
        <v>0</v>
      </c>
      <c r="X66" s="7">
        <f t="shared" si="12"/>
        <v>0</v>
      </c>
      <c r="Y66" s="7">
        <f t="shared" si="12"/>
        <v>0</v>
      </c>
      <c r="Z66" s="7">
        <f t="shared" si="12"/>
        <v>0</v>
      </c>
      <c r="AA66" s="7">
        <f t="shared" si="12"/>
        <v>0</v>
      </c>
      <c r="AB66" s="7">
        <f t="shared" si="12"/>
        <v>0</v>
      </c>
      <c r="AC66" s="7">
        <f t="shared" si="12"/>
        <v>0</v>
      </c>
      <c r="AD66" s="7">
        <f t="shared" si="12"/>
        <v>0</v>
      </c>
      <c r="AE66" s="7">
        <f t="shared" si="12"/>
        <v>0</v>
      </c>
      <c r="AF66" s="7">
        <f t="shared" si="12"/>
        <v>0</v>
      </c>
      <c r="AG66" s="7">
        <f t="shared" si="12"/>
        <v>0</v>
      </c>
      <c r="AH66" s="79">
        <f t="shared" si="12"/>
        <v>0</v>
      </c>
      <c r="AI66" s="117"/>
    </row>
    <row r="67" spans="1:35" x14ac:dyDescent="0.15">
      <c r="C67" s="49" t="s">
        <v>81</v>
      </c>
      <c r="D67" s="9">
        <f>+D62+D52+D40+D26</f>
        <v>0</v>
      </c>
      <c r="E67" s="9">
        <f t="shared" ref="E67:AH67" si="13">+E62+E52+E40+E26</f>
        <v>0</v>
      </c>
      <c r="F67" s="9">
        <f t="shared" si="13"/>
        <v>0</v>
      </c>
      <c r="G67" s="9">
        <f t="shared" si="13"/>
        <v>0</v>
      </c>
      <c r="H67" s="9">
        <f t="shared" si="13"/>
        <v>0</v>
      </c>
      <c r="I67" s="9">
        <f t="shared" si="13"/>
        <v>0</v>
      </c>
      <c r="J67" s="9">
        <f t="shared" si="13"/>
        <v>0</v>
      </c>
      <c r="K67" s="9">
        <f t="shared" si="13"/>
        <v>0</v>
      </c>
      <c r="L67" s="9">
        <f t="shared" si="13"/>
        <v>0</v>
      </c>
      <c r="M67" s="9">
        <f t="shared" si="13"/>
        <v>0</v>
      </c>
      <c r="N67" s="9">
        <f t="shared" si="13"/>
        <v>0</v>
      </c>
      <c r="O67" s="9">
        <f t="shared" si="13"/>
        <v>0</v>
      </c>
      <c r="P67" s="9">
        <f t="shared" si="13"/>
        <v>0</v>
      </c>
      <c r="Q67" s="9">
        <f t="shared" si="13"/>
        <v>0</v>
      </c>
      <c r="R67" s="9">
        <f t="shared" si="13"/>
        <v>0</v>
      </c>
      <c r="S67" s="9">
        <f t="shared" si="13"/>
        <v>0</v>
      </c>
      <c r="T67" s="9">
        <f t="shared" si="13"/>
        <v>0</v>
      </c>
      <c r="U67" s="9">
        <f t="shared" si="13"/>
        <v>0</v>
      </c>
      <c r="V67" s="9">
        <f t="shared" si="13"/>
        <v>0</v>
      </c>
      <c r="W67" s="9">
        <f t="shared" si="13"/>
        <v>0</v>
      </c>
      <c r="X67" s="9">
        <f t="shared" si="13"/>
        <v>0</v>
      </c>
      <c r="Y67" s="9">
        <f t="shared" si="13"/>
        <v>0</v>
      </c>
      <c r="Z67" s="9">
        <f t="shared" si="13"/>
        <v>0</v>
      </c>
      <c r="AA67" s="9">
        <f t="shared" si="13"/>
        <v>0</v>
      </c>
      <c r="AB67" s="9">
        <f t="shared" si="13"/>
        <v>0</v>
      </c>
      <c r="AC67" s="9">
        <f t="shared" si="13"/>
        <v>0</v>
      </c>
      <c r="AD67" s="9">
        <f t="shared" si="13"/>
        <v>0</v>
      </c>
      <c r="AE67" s="9">
        <f t="shared" si="13"/>
        <v>0</v>
      </c>
      <c r="AF67" s="9">
        <f t="shared" si="13"/>
        <v>0</v>
      </c>
      <c r="AG67" s="9">
        <f t="shared" si="13"/>
        <v>0</v>
      </c>
      <c r="AH67" s="80">
        <f t="shared" si="13"/>
        <v>0</v>
      </c>
      <c r="AI67" s="117"/>
    </row>
    <row r="68" spans="1:35" x14ac:dyDescent="0.15">
      <c r="C68" s="49" t="s">
        <v>82</v>
      </c>
      <c r="D68" s="9">
        <f>+D66-D67</f>
        <v>0</v>
      </c>
      <c r="E68" s="9">
        <f t="shared" ref="E68:AH68" si="14">+E66-E67</f>
        <v>0</v>
      </c>
      <c r="F68" s="9">
        <f t="shared" si="14"/>
        <v>0</v>
      </c>
      <c r="G68" s="9">
        <f t="shared" si="14"/>
        <v>0</v>
      </c>
      <c r="H68" s="9">
        <f t="shared" si="14"/>
        <v>0</v>
      </c>
      <c r="I68" s="9">
        <f t="shared" si="14"/>
        <v>0</v>
      </c>
      <c r="J68" s="9">
        <f t="shared" si="14"/>
        <v>0</v>
      </c>
      <c r="K68" s="9">
        <f t="shared" si="14"/>
        <v>0</v>
      </c>
      <c r="L68" s="9">
        <f t="shared" si="14"/>
        <v>0</v>
      </c>
      <c r="M68" s="9">
        <f t="shared" si="14"/>
        <v>0</v>
      </c>
      <c r="N68" s="9">
        <f t="shared" si="14"/>
        <v>0</v>
      </c>
      <c r="O68" s="9">
        <f t="shared" si="14"/>
        <v>0</v>
      </c>
      <c r="P68" s="9">
        <f t="shared" si="14"/>
        <v>0</v>
      </c>
      <c r="Q68" s="9">
        <f t="shared" si="14"/>
        <v>0</v>
      </c>
      <c r="R68" s="9">
        <f t="shared" si="14"/>
        <v>0</v>
      </c>
      <c r="S68" s="9">
        <f t="shared" si="14"/>
        <v>0</v>
      </c>
      <c r="T68" s="9">
        <f t="shared" si="14"/>
        <v>0</v>
      </c>
      <c r="U68" s="9">
        <f t="shared" si="14"/>
        <v>0</v>
      </c>
      <c r="V68" s="9">
        <f t="shared" si="14"/>
        <v>0</v>
      </c>
      <c r="W68" s="9">
        <f t="shared" si="14"/>
        <v>0</v>
      </c>
      <c r="X68" s="9">
        <f t="shared" si="14"/>
        <v>0</v>
      </c>
      <c r="Y68" s="9">
        <f t="shared" si="14"/>
        <v>0</v>
      </c>
      <c r="Z68" s="9">
        <f t="shared" si="14"/>
        <v>0</v>
      </c>
      <c r="AA68" s="9">
        <f t="shared" si="14"/>
        <v>0</v>
      </c>
      <c r="AB68" s="9">
        <f t="shared" si="14"/>
        <v>0</v>
      </c>
      <c r="AC68" s="9">
        <f t="shared" si="14"/>
        <v>0</v>
      </c>
      <c r="AD68" s="9">
        <f t="shared" si="14"/>
        <v>0</v>
      </c>
      <c r="AE68" s="9">
        <f t="shared" si="14"/>
        <v>0</v>
      </c>
      <c r="AF68" s="9">
        <f t="shared" si="14"/>
        <v>0</v>
      </c>
      <c r="AG68" s="9">
        <f t="shared" si="14"/>
        <v>0</v>
      </c>
      <c r="AH68" s="80">
        <f t="shared" si="14"/>
        <v>0</v>
      </c>
      <c r="AI68" s="117"/>
    </row>
    <row r="69" spans="1:35" x14ac:dyDescent="0.15">
      <c r="C69" s="49" t="s">
        <v>130</v>
      </c>
      <c r="D69" s="9">
        <f>長期損益計画!D64</f>
        <v>0</v>
      </c>
      <c r="E69" s="9">
        <f>長期損益計画!E64</f>
        <v>0</v>
      </c>
      <c r="F69" s="63">
        <f>長期損益計画!F64</f>
        <v>0</v>
      </c>
      <c r="G69" s="63">
        <f>長期損益計画!G64</f>
        <v>0</v>
      </c>
      <c r="H69" s="63">
        <f>長期損益計画!H64</f>
        <v>0</v>
      </c>
      <c r="I69" s="63">
        <f>長期損益計画!I64</f>
        <v>0</v>
      </c>
      <c r="J69" s="63">
        <f>長期損益計画!J64</f>
        <v>0</v>
      </c>
      <c r="K69" s="63">
        <f>長期損益計画!K64</f>
        <v>0</v>
      </c>
      <c r="L69" s="63">
        <f>長期損益計画!L64</f>
        <v>0</v>
      </c>
      <c r="M69" s="63">
        <f>長期損益計画!M64</f>
        <v>0</v>
      </c>
      <c r="N69" s="63">
        <f>長期損益計画!N64</f>
        <v>0</v>
      </c>
      <c r="O69" s="63">
        <f>長期損益計画!O64</f>
        <v>0</v>
      </c>
      <c r="P69" s="63">
        <f>長期損益計画!P64</f>
        <v>0</v>
      </c>
      <c r="Q69" s="63">
        <f>長期損益計画!Q64</f>
        <v>0</v>
      </c>
      <c r="R69" s="63">
        <f>長期損益計画!R64</f>
        <v>0</v>
      </c>
      <c r="S69" s="63">
        <f>長期損益計画!S64</f>
        <v>0</v>
      </c>
      <c r="T69" s="63">
        <f>長期損益計画!T64</f>
        <v>0</v>
      </c>
      <c r="U69" s="63">
        <f>長期損益計画!U64</f>
        <v>0</v>
      </c>
      <c r="V69" s="63">
        <f>長期損益計画!V64</f>
        <v>0</v>
      </c>
      <c r="W69" s="63">
        <f>長期損益計画!W64</f>
        <v>0</v>
      </c>
      <c r="X69" s="63">
        <f>長期損益計画!X64</f>
        <v>0</v>
      </c>
      <c r="Y69" s="63">
        <f>長期損益計画!Y64</f>
        <v>0</v>
      </c>
      <c r="Z69" s="63">
        <f>長期損益計画!Z64</f>
        <v>0</v>
      </c>
      <c r="AA69" s="63">
        <f>長期損益計画!AA64</f>
        <v>0</v>
      </c>
      <c r="AB69" s="63">
        <f>長期損益計画!AB64</f>
        <v>0</v>
      </c>
      <c r="AC69" s="63">
        <f>長期損益計画!AC64</f>
        <v>0</v>
      </c>
      <c r="AD69" s="63">
        <f>長期損益計画!AD64</f>
        <v>0</v>
      </c>
      <c r="AE69" s="63">
        <f>長期損益計画!AE64</f>
        <v>0</v>
      </c>
      <c r="AF69" s="63">
        <f>長期損益計画!AF64</f>
        <v>0</v>
      </c>
      <c r="AG69" s="63">
        <f>長期損益計画!AG64</f>
        <v>0</v>
      </c>
      <c r="AH69" s="153">
        <f>長期損益計画!AH64</f>
        <v>0</v>
      </c>
      <c r="AI69" s="117"/>
    </row>
    <row r="70" spans="1:35" ht="14.25" thickBot="1" x14ac:dyDescent="0.2">
      <c r="C70" s="50" t="s">
        <v>83</v>
      </c>
      <c r="D70" s="11">
        <f>+D68-D69</f>
        <v>0</v>
      </c>
      <c r="E70" s="11">
        <f t="shared" ref="E70:AH70" si="15">+E68-E69</f>
        <v>0</v>
      </c>
      <c r="F70" s="11">
        <f t="shared" si="15"/>
        <v>0</v>
      </c>
      <c r="G70" s="11">
        <f t="shared" si="15"/>
        <v>0</v>
      </c>
      <c r="H70" s="11">
        <f t="shared" si="15"/>
        <v>0</v>
      </c>
      <c r="I70" s="11">
        <f t="shared" si="15"/>
        <v>0</v>
      </c>
      <c r="J70" s="11">
        <f t="shared" si="15"/>
        <v>0</v>
      </c>
      <c r="K70" s="11">
        <f t="shared" si="15"/>
        <v>0</v>
      </c>
      <c r="L70" s="11">
        <f t="shared" si="15"/>
        <v>0</v>
      </c>
      <c r="M70" s="11">
        <f t="shared" si="15"/>
        <v>0</v>
      </c>
      <c r="N70" s="11">
        <f t="shared" si="15"/>
        <v>0</v>
      </c>
      <c r="O70" s="11">
        <f t="shared" si="15"/>
        <v>0</v>
      </c>
      <c r="P70" s="11">
        <f t="shared" si="15"/>
        <v>0</v>
      </c>
      <c r="Q70" s="11">
        <f t="shared" si="15"/>
        <v>0</v>
      </c>
      <c r="R70" s="11">
        <f t="shared" si="15"/>
        <v>0</v>
      </c>
      <c r="S70" s="11">
        <f t="shared" si="15"/>
        <v>0</v>
      </c>
      <c r="T70" s="11">
        <f t="shared" si="15"/>
        <v>0</v>
      </c>
      <c r="U70" s="11">
        <f t="shared" si="15"/>
        <v>0</v>
      </c>
      <c r="V70" s="11">
        <f t="shared" si="15"/>
        <v>0</v>
      </c>
      <c r="W70" s="11">
        <f t="shared" si="15"/>
        <v>0</v>
      </c>
      <c r="X70" s="11">
        <f t="shared" si="15"/>
        <v>0</v>
      </c>
      <c r="Y70" s="11">
        <f t="shared" si="15"/>
        <v>0</v>
      </c>
      <c r="Z70" s="11">
        <f t="shared" si="15"/>
        <v>0</v>
      </c>
      <c r="AA70" s="11">
        <f t="shared" si="15"/>
        <v>0</v>
      </c>
      <c r="AB70" s="11">
        <f t="shared" si="15"/>
        <v>0</v>
      </c>
      <c r="AC70" s="11">
        <f t="shared" si="15"/>
        <v>0</v>
      </c>
      <c r="AD70" s="11">
        <f t="shared" si="15"/>
        <v>0</v>
      </c>
      <c r="AE70" s="11">
        <f t="shared" si="15"/>
        <v>0</v>
      </c>
      <c r="AF70" s="11">
        <f t="shared" si="15"/>
        <v>0</v>
      </c>
      <c r="AG70" s="11">
        <f t="shared" si="15"/>
        <v>0</v>
      </c>
      <c r="AH70" s="149">
        <f t="shared" si="15"/>
        <v>0</v>
      </c>
      <c r="AI70" s="117"/>
    </row>
    <row r="71" spans="1:35" ht="14.25" thickBot="1" x14ac:dyDescent="0.2">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row>
    <row r="72" spans="1:35" ht="14.25" thickBot="1" x14ac:dyDescent="0.2">
      <c r="C72" s="51" t="s">
        <v>84</v>
      </c>
      <c r="D72" s="14">
        <f>+D70</f>
        <v>0</v>
      </c>
      <c r="E72" s="14">
        <f>+D72+E70</f>
        <v>0</v>
      </c>
      <c r="F72" s="14">
        <f>+E72+F70</f>
        <v>0</v>
      </c>
      <c r="G72" s="14">
        <f t="shared" ref="G72:AH72" si="16">+F72+G70</f>
        <v>0</v>
      </c>
      <c r="H72" s="14">
        <f t="shared" si="16"/>
        <v>0</v>
      </c>
      <c r="I72" s="14">
        <f t="shared" si="16"/>
        <v>0</v>
      </c>
      <c r="J72" s="14">
        <f t="shared" si="16"/>
        <v>0</v>
      </c>
      <c r="K72" s="14">
        <f t="shared" si="16"/>
        <v>0</v>
      </c>
      <c r="L72" s="14">
        <f t="shared" si="16"/>
        <v>0</v>
      </c>
      <c r="M72" s="14">
        <f t="shared" si="16"/>
        <v>0</v>
      </c>
      <c r="N72" s="14">
        <f t="shared" si="16"/>
        <v>0</v>
      </c>
      <c r="O72" s="14">
        <f t="shared" si="16"/>
        <v>0</v>
      </c>
      <c r="P72" s="14">
        <f t="shared" si="16"/>
        <v>0</v>
      </c>
      <c r="Q72" s="14">
        <f t="shared" si="16"/>
        <v>0</v>
      </c>
      <c r="R72" s="14">
        <f t="shared" si="16"/>
        <v>0</v>
      </c>
      <c r="S72" s="14">
        <f t="shared" si="16"/>
        <v>0</v>
      </c>
      <c r="T72" s="14">
        <f t="shared" si="16"/>
        <v>0</v>
      </c>
      <c r="U72" s="14">
        <f t="shared" si="16"/>
        <v>0</v>
      </c>
      <c r="V72" s="14">
        <f t="shared" si="16"/>
        <v>0</v>
      </c>
      <c r="W72" s="14">
        <f t="shared" si="16"/>
        <v>0</v>
      </c>
      <c r="X72" s="14">
        <f t="shared" si="16"/>
        <v>0</v>
      </c>
      <c r="Y72" s="14">
        <f t="shared" si="16"/>
        <v>0</v>
      </c>
      <c r="Z72" s="14">
        <f t="shared" si="16"/>
        <v>0</v>
      </c>
      <c r="AA72" s="14">
        <f t="shared" si="16"/>
        <v>0</v>
      </c>
      <c r="AB72" s="14">
        <f t="shared" si="16"/>
        <v>0</v>
      </c>
      <c r="AC72" s="14">
        <f t="shared" si="16"/>
        <v>0</v>
      </c>
      <c r="AD72" s="14">
        <f t="shared" si="16"/>
        <v>0</v>
      </c>
      <c r="AE72" s="14">
        <f t="shared" si="16"/>
        <v>0</v>
      </c>
      <c r="AF72" s="14">
        <f t="shared" si="16"/>
        <v>0</v>
      </c>
      <c r="AG72" s="14">
        <f t="shared" si="16"/>
        <v>0</v>
      </c>
      <c r="AH72" s="123">
        <f t="shared" si="16"/>
        <v>0</v>
      </c>
      <c r="AI72" s="117"/>
    </row>
    <row r="73" spans="1:35" ht="14.25" thickBot="1" x14ac:dyDescent="0.2">
      <c r="C73" s="51" t="s">
        <v>124</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23"/>
      <c r="AI73" s="117"/>
    </row>
  </sheetData>
  <mergeCells count="8">
    <mergeCell ref="F2:I2"/>
    <mergeCell ref="A2:D2"/>
    <mergeCell ref="A54:A63"/>
    <mergeCell ref="A30:A41"/>
    <mergeCell ref="B28:B30"/>
    <mergeCell ref="A4:C4"/>
    <mergeCell ref="A5:A27"/>
    <mergeCell ref="A42:A53"/>
  </mergeCells>
  <phoneticPr fontId="3"/>
  <dataValidations disablePrompts="1" count="1">
    <dataValidation type="list" allowBlank="1" showInputMessage="1" showErrorMessage="1" sqref="F2">
      <formula1>" 　,介護付有料老人ホーム（一般）,介護付有料老人ホーム（外部サービス利用型）,住宅型有料老人ホーム,サービス付き高齢者向け住宅"</formula1>
    </dataValidation>
  </dataValidations>
  <pageMargins left="0.59055118110236227" right="0.59055118110236227" top="0.59055118110236227" bottom="0.59055118110236227" header="0.31496062992125984" footer="0.31496062992125984"/>
  <pageSetup paperSize="9" scale="83" orientation="portrait" r:id="rId1"/>
  <headerFooter alignWithMargins="0"/>
  <colBreaks count="1" manualBreakCount="1">
    <brk id="9"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計画表入力方法</vt:lpstr>
      <vt:lpstr>科目設定の考え方</vt:lpstr>
      <vt:lpstr>【検証用】一時金・償却・家賃　簡易シミュレーション</vt:lpstr>
      <vt:lpstr>【検証用】人件費　簡易シミュレーション</vt:lpstr>
      <vt:lpstr>【検証用】介護保険加算・介護保険料　シミュレーション</vt:lpstr>
      <vt:lpstr>【簡易計算】減価償却額推移</vt:lpstr>
      <vt:lpstr>【計算シート】</vt:lpstr>
      <vt:lpstr>【単位テーブル・2021】</vt:lpstr>
      <vt:lpstr>長期資金収支計画</vt:lpstr>
      <vt:lpstr>長期損益計画</vt:lpstr>
      <vt:lpstr>【簡易計算】減価償却額推移!Print_Area</vt:lpstr>
      <vt:lpstr>【計算シート】!Print_Area</vt:lpstr>
      <vt:lpstr>'【検証用】一時金・償却・家賃　簡易シミュレーション'!Print_Area</vt:lpstr>
      <vt:lpstr>'【検証用】介護保険加算・介護保険料　シミュレーション'!Print_Area</vt:lpstr>
      <vt:lpstr>'【検証用】人件費　簡易シミュレーション'!Print_Area</vt:lpstr>
      <vt:lpstr>【単位テーブル・2021】!Print_Area</vt:lpstr>
      <vt:lpstr>科目設定の考え方!Print_Area</vt:lpstr>
      <vt:lpstr>計画表入力方法!Print_Area</vt:lpstr>
      <vt:lpstr>長期資金収支計画!Print_Area</vt:lpstr>
      <vt:lpstr>長期損益計画!Print_Area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公益社団法人全国有料老人ホーム協会</dc:creator>
  <cp:lastModifiedBy>BUNSOUDO104</cp:lastModifiedBy>
  <cp:lastPrinted>2022-02-21T06:32:55Z</cp:lastPrinted>
  <dcterms:created xsi:type="dcterms:W3CDTF">2005-03-16T04:42:33Z</dcterms:created>
  <dcterms:modified xsi:type="dcterms:W3CDTF">2022-04-01T00:16:50Z</dcterms:modified>
</cp:coreProperties>
</file>